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fatbardh.vrioni\Desktop\B.doc\2022\1. BVV_2022\34. (nen 100) Sherbim perkthim dokumentacioni\Dokumenti Anglisht\"/>
    </mc:Choice>
  </mc:AlternateContent>
  <bookViews>
    <workbookView xWindow="0" yWindow="0" windowWidth="28800" windowHeight="12330" tabRatio="821"/>
  </bookViews>
  <sheets>
    <sheet name="Action Plan" sheetId="2" r:id="rId1"/>
    <sheet name="Total of Objectives " sheetId="3" r:id="rId2"/>
    <sheet name="Capital needs in ALL" sheetId="18" r:id="rId3"/>
    <sheet name="Breakdown of Expenses" sheetId="14" r:id="rId4"/>
    <sheet name="Breakdown of Costs " sheetId="15" r:id="rId5"/>
    <sheet name="Cost according to QP" sheetId="16" r:id="rId6"/>
  </sheets>
  <externalReferences>
    <externalReference r:id="rId7"/>
  </externalReferences>
  <definedNames>
    <definedName name="_Hlk14952534" localSheetId="2">'Capital needs in ALL'!$C$14</definedName>
    <definedName name="EUR">#REF!</definedName>
  </definedNames>
  <calcPr calcId="162913"/>
</workbook>
</file>

<file path=xl/calcChain.xml><?xml version="1.0" encoding="utf-8"?>
<calcChain xmlns="http://schemas.openxmlformats.org/spreadsheetml/2006/main">
  <c r="E9" i="18" l="1"/>
  <c r="C13" i="18"/>
  <c r="C14" i="18"/>
  <c r="K16" i="3"/>
  <c r="K45" i="3"/>
  <c r="M16" i="3"/>
  <c r="P16" i="3"/>
  <c r="M26" i="3"/>
  <c r="O32" i="3"/>
  <c r="M35" i="3"/>
  <c r="P35" i="3"/>
  <c r="K44" i="3"/>
  <c r="M44" i="3"/>
  <c r="P44" i="3"/>
  <c r="I11" i="2"/>
  <c r="J11" i="2"/>
  <c r="I12" i="2"/>
  <c r="J12" i="2"/>
  <c r="K13" i="2"/>
  <c r="L13" i="2"/>
  <c r="P13" i="2"/>
  <c r="I14" i="2"/>
  <c r="J14" i="2"/>
  <c r="I15" i="2"/>
  <c r="J15" i="2"/>
  <c r="M16" i="2"/>
  <c r="N16" i="2"/>
  <c r="O16" i="2"/>
  <c r="Q16" i="2"/>
  <c r="R16" i="2"/>
  <c r="I19" i="2"/>
  <c r="J19" i="2"/>
  <c r="K19" i="2"/>
  <c r="P19" i="2"/>
  <c r="I20" i="2"/>
  <c r="J20" i="2"/>
  <c r="P20" i="2"/>
  <c r="I21" i="2"/>
  <c r="K21" i="2"/>
  <c r="J21" i="2"/>
  <c r="P21" i="2"/>
  <c r="I22" i="2"/>
  <c r="L22" i="2"/>
  <c r="J22" i="2"/>
  <c r="I23" i="2"/>
  <c r="J23" i="2"/>
  <c r="P23" i="2"/>
  <c r="I24" i="2"/>
  <c r="J24" i="2"/>
  <c r="P24" i="2"/>
  <c r="I25" i="2"/>
  <c r="K25" i="2"/>
  <c r="J25" i="2"/>
  <c r="P25" i="2"/>
  <c r="I26" i="2"/>
  <c r="J26" i="2"/>
  <c r="P26" i="2"/>
  <c r="I27" i="2"/>
  <c r="J27" i="2"/>
  <c r="I28" i="2"/>
  <c r="L28" i="2"/>
  <c r="J28" i="2"/>
  <c r="P28" i="2"/>
  <c r="I29" i="2"/>
  <c r="L29" i="2"/>
  <c r="J29" i="2"/>
  <c r="P29" i="2"/>
  <c r="I30" i="2"/>
  <c r="J30" i="2"/>
  <c r="M31" i="2"/>
  <c r="N31" i="2"/>
  <c r="O31" i="2"/>
  <c r="Q31" i="2"/>
  <c r="R31" i="2"/>
  <c r="R40" i="2"/>
  <c r="I34" i="2"/>
  <c r="L34" i="2"/>
  <c r="J34" i="2"/>
  <c r="P34" i="2"/>
  <c r="I35" i="2"/>
  <c r="L35" i="2"/>
  <c r="J35" i="2"/>
  <c r="I36" i="2"/>
  <c r="J36" i="2"/>
  <c r="I37" i="2"/>
  <c r="J37" i="2"/>
  <c r="I38" i="2"/>
  <c r="P38" i="2"/>
  <c r="M39" i="2"/>
  <c r="N39" i="2"/>
  <c r="N40" i="2"/>
  <c r="O39" i="2"/>
  <c r="Q39" i="2"/>
  <c r="R39" i="2"/>
  <c r="M40" i="2"/>
  <c r="O40" i="2"/>
  <c r="Q40" i="2"/>
  <c r="I49" i="2"/>
  <c r="L49" i="2"/>
  <c r="J49" i="2"/>
  <c r="P49" i="2"/>
  <c r="I50" i="2"/>
  <c r="J50" i="2"/>
  <c r="P50" i="2"/>
  <c r="I51" i="2"/>
  <c r="J51" i="2"/>
  <c r="I52" i="2"/>
  <c r="J52" i="2"/>
  <c r="P52" i="2"/>
  <c r="I53" i="2"/>
  <c r="J53" i="2"/>
  <c r="I54" i="2"/>
  <c r="K54" i="2"/>
  <c r="J54" i="2"/>
  <c r="P54" i="2"/>
  <c r="I55" i="2"/>
  <c r="K55" i="2"/>
  <c r="J55" i="2"/>
  <c r="P55" i="2"/>
  <c r="I56" i="2"/>
  <c r="L56" i="2"/>
  <c r="J56" i="2"/>
  <c r="P56" i="2"/>
  <c r="K57" i="2"/>
  <c r="I58" i="2"/>
  <c r="J58" i="2"/>
  <c r="I59" i="2"/>
  <c r="L59" i="2"/>
  <c r="J59" i="2"/>
  <c r="K60" i="2"/>
  <c r="L60" i="2"/>
  <c r="P60" i="2"/>
  <c r="P63" i="2"/>
  <c r="I61" i="2"/>
  <c r="J61" i="2"/>
  <c r="P61" i="2"/>
  <c r="I62" i="2"/>
  <c r="J62" i="2"/>
  <c r="P62" i="2"/>
  <c r="M63" i="2"/>
  <c r="N63" i="2"/>
  <c r="N123" i="2"/>
  <c r="O63" i="2"/>
  <c r="Q63" i="2"/>
  <c r="R63" i="2"/>
  <c r="I66" i="2"/>
  <c r="L66" i="2"/>
  <c r="J66" i="2"/>
  <c r="K67" i="2"/>
  <c r="L67" i="2"/>
  <c r="P67" i="2"/>
  <c r="I68" i="2"/>
  <c r="J68" i="2"/>
  <c r="P68" i="2"/>
  <c r="I69" i="2"/>
  <c r="L69" i="2"/>
  <c r="J69" i="2"/>
  <c r="I70" i="2"/>
  <c r="L70" i="2"/>
  <c r="J70" i="2"/>
  <c r="I71" i="2"/>
  <c r="L71" i="2"/>
  <c r="J71" i="2"/>
  <c r="M72" i="2"/>
  <c r="N72" i="2"/>
  <c r="O72" i="2"/>
  <c r="O90" i="2"/>
  <c r="Q72" i="2"/>
  <c r="K75" i="2"/>
  <c r="L75" i="2"/>
  <c r="P75" i="2"/>
  <c r="K76" i="2"/>
  <c r="L76" i="2"/>
  <c r="P76" i="2"/>
  <c r="I77" i="2"/>
  <c r="L77" i="2"/>
  <c r="J77" i="2"/>
  <c r="J78" i="2"/>
  <c r="L78" i="2"/>
  <c r="I79" i="2"/>
  <c r="L79" i="2"/>
  <c r="J79" i="2"/>
  <c r="P79" i="2"/>
  <c r="I80" i="2"/>
  <c r="L80" i="2"/>
  <c r="J80" i="2"/>
  <c r="P80" i="2"/>
  <c r="J81" i="2"/>
  <c r="K81" i="2"/>
  <c r="L81" i="2"/>
  <c r="I82" i="2"/>
  <c r="L82" i="2"/>
  <c r="J82" i="2"/>
  <c r="K82" i="2"/>
  <c r="I83" i="2"/>
  <c r="J83" i="2"/>
  <c r="K84" i="2"/>
  <c r="L84" i="2"/>
  <c r="P84" i="2"/>
  <c r="I85" i="2"/>
  <c r="J85" i="2"/>
  <c r="P85" i="2"/>
  <c r="I86" i="2"/>
  <c r="L86" i="2"/>
  <c r="J86" i="2"/>
  <c r="P86" i="2"/>
  <c r="I87" i="2"/>
  <c r="L87" i="2"/>
  <c r="J87" i="2"/>
  <c r="P87" i="2"/>
  <c r="I88" i="2"/>
  <c r="J88" i="2"/>
  <c r="P88" i="2"/>
  <c r="I89" i="2"/>
  <c r="J89" i="2"/>
  <c r="M90" i="2"/>
  <c r="M123" i="2"/>
  <c r="N90" i="2"/>
  <c r="Q90" i="2"/>
  <c r="R90" i="2"/>
  <c r="R123" i="2"/>
  <c r="I93" i="2"/>
  <c r="J93" i="2"/>
  <c r="I94" i="2"/>
  <c r="J94" i="2"/>
  <c r="P94" i="2"/>
  <c r="I95" i="2"/>
  <c r="L95" i="2"/>
  <c r="J95" i="2"/>
  <c r="P95" i="2"/>
  <c r="I96" i="2"/>
  <c r="J96" i="2"/>
  <c r="I97" i="2"/>
  <c r="L97" i="2"/>
  <c r="J97" i="2"/>
  <c r="I98" i="2"/>
  <c r="L98" i="2"/>
  <c r="J98" i="2"/>
  <c r="I99" i="2"/>
  <c r="J99" i="2"/>
  <c r="I100" i="2"/>
  <c r="J100" i="2"/>
  <c r="P100" i="2"/>
  <c r="I101" i="2"/>
  <c r="J101" i="2"/>
  <c r="M102" i="2"/>
  <c r="N102" i="2"/>
  <c r="O102" i="2"/>
  <c r="Q102" i="2"/>
  <c r="R102" i="2"/>
  <c r="I105" i="2"/>
  <c r="J105" i="2"/>
  <c r="I106" i="2"/>
  <c r="J106" i="2"/>
  <c r="P106" i="2"/>
  <c r="I107" i="2"/>
  <c r="L107" i="2"/>
  <c r="J107" i="2"/>
  <c r="P107" i="2"/>
  <c r="I108" i="2"/>
  <c r="J108" i="2"/>
  <c r="I109" i="2"/>
  <c r="L109" i="2"/>
  <c r="J109" i="2"/>
  <c r="I110" i="2"/>
  <c r="K110" i="2"/>
  <c r="L110" i="2"/>
  <c r="J110" i="2"/>
  <c r="P110" i="2"/>
  <c r="I111" i="2"/>
  <c r="J111" i="2"/>
  <c r="I112" i="2"/>
  <c r="J112" i="2"/>
  <c r="P112" i="2"/>
  <c r="I113" i="2"/>
  <c r="J113" i="2"/>
  <c r="I114" i="2"/>
  <c r="L114" i="2"/>
  <c r="J114" i="2"/>
  <c r="I115" i="2"/>
  <c r="J115" i="2"/>
  <c r="I116" i="2"/>
  <c r="L116" i="2"/>
  <c r="J116" i="2"/>
  <c r="I117" i="2"/>
  <c r="J117" i="2"/>
  <c r="J118" i="2"/>
  <c r="K118" i="2"/>
  <c r="L118" i="2"/>
  <c r="I119" i="2"/>
  <c r="K119" i="2"/>
  <c r="J119" i="2"/>
  <c r="I120" i="2"/>
  <c r="J120" i="2"/>
  <c r="P120" i="2"/>
  <c r="I121" i="2"/>
  <c r="L121" i="2"/>
  <c r="J121" i="2"/>
  <c r="P121" i="2"/>
  <c r="M122" i="2"/>
  <c r="N122" i="2"/>
  <c r="O122" i="2"/>
  <c r="Q122" i="2"/>
  <c r="Q123" i="2"/>
  <c r="R122" i="2"/>
  <c r="O123" i="2"/>
  <c r="I132" i="2"/>
  <c r="J132" i="2"/>
  <c r="I133" i="2"/>
  <c r="L133" i="2"/>
  <c r="J133" i="2"/>
  <c r="I134" i="2"/>
  <c r="J134" i="2"/>
  <c r="P134" i="2"/>
  <c r="I135" i="2"/>
  <c r="K135" i="2"/>
  <c r="J135" i="2"/>
  <c r="P135" i="2"/>
  <c r="I136" i="2"/>
  <c r="J136" i="2"/>
  <c r="K136" i="2"/>
  <c r="I137" i="2"/>
  <c r="J137" i="2"/>
  <c r="P137" i="2"/>
  <c r="I138" i="2"/>
  <c r="L138" i="2"/>
  <c r="J138" i="2"/>
  <c r="I139" i="2"/>
  <c r="J139" i="2"/>
  <c r="I140" i="2"/>
  <c r="J140" i="2"/>
  <c r="P140" i="2"/>
  <c r="I141" i="2"/>
  <c r="J141" i="2"/>
  <c r="K141" i="2"/>
  <c r="I142" i="2"/>
  <c r="L142" i="2"/>
  <c r="J142" i="2"/>
  <c r="I143" i="2"/>
  <c r="J143" i="2"/>
  <c r="P143" i="2"/>
  <c r="I144" i="2"/>
  <c r="L144" i="2"/>
  <c r="J144" i="2"/>
  <c r="P144" i="2"/>
  <c r="K144" i="2"/>
  <c r="M145" i="2"/>
  <c r="N145" i="2"/>
  <c r="O145" i="2"/>
  <c r="Q145" i="2"/>
  <c r="R145" i="2"/>
  <c r="K148" i="2"/>
  <c r="L148" i="2"/>
  <c r="K149" i="2"/>
  <c r="L149" i="2"/>
  <c r="P149" i="2"/>
  <c r="J150" i="2"/>
  <c r="J151" i="2"/>
  <c r="L151" i="2"/>
  <c r="J152" i="2"/>
  <c r="K152" i="2"/>
  <c r="L152" i="2"/>
  <c r="J153" i="2"/>
  <c r="K153" i="2"/>
  <c r="L153" i="2"/>
  <c r="J154" i="2"/>
  <c r="L154" i="2"/>
  <c r="I155" i="2"/>
  <c r="K155" i="2"/>
  <c r="L155" i="2"/>
  <c r="J155" i="2"/>
  <c r="J156" i="2"/>
  <c r="L156" i="2"/>
  <c r="J157" i="2"/>
  <c r="P157" i="2"/>
  <c r="L157" i="2"/>
  <c r="I158" i="2"/>
  <c r="J158" i="2"/>
  <c r="I159" i="2"/>
  <c r="L159" i="2"/>
  <c r="J159" i="2"/>
  <c r="I160" i="2"/>
  <c r="K160" i="2"/>
  <c r="J160" i="2"/>
  <c r="P160" i="2"/>
  <c r="I161" i="2"/>
  <c r="J161" i="2"/>
  <c r="I162" i="2"/>
  <c r="J162" i="2"/>
  <c r="M163" i="2"/>
  <c r="N163" i="2"/>
  <c r="O163" i="2"/>
  <c r="Q163" i="2"/>
  <c r="R163" i="2"/>
  <c r="I166" i="2"/>
  <c r="J166" i="2"/>
  <c r="I167" i="2"/>
  <c r="J167" i="2"/>
  <c r="I168" i="2"/>
  <c r="J168" i="2"/>
  <c r="I169" i="2"/>
  <c r="L169" i="2"/>
  <c r="J169" i="2"/>
  <c r="P169" i="2"/>
  <c r="I170" i="2"/>
  <c r="J170" i="2"/>
  <c r="I171" i="2"/>
  <c r="J171" i="2"/>
  <c r="P171" i="2"/>
  <c r="I172" i="2"/>
  <c r="L172" i="2"/>
  <c r="J172" i="2"/>
  <c r="P172" i="2"/>
  <c r="I173" i="2"/>
  <c r="J173" i="2"/>
  <c r="P173" i="2"/>
  <c r="I174" i="2"/>
  <c r="J174" i="2"/>
  <c r="P174" i="2"/>
  <c r="I175" i="2"/>
  <c r="J175" i="2"/>
  <c r="P175" i="2"/>
  <c r="I176" i="2"/>
  <c r="L176" i="2"/>
  <c r="J176" i="2"/>
  <c r="I177" i="2"/>
  <c r="L177" i="2"/>
  <c r="J177" i="2"/>
  <c r="J178" i="2"/>
  <c r="L178" i="2"/>
  <c r="J179" i="2"/>
  <c r="K179" i="2"/>
  <c r="L179" i="2"/>
  <c r="I180" i="2"/>
  <c r="L180" i="2"/>
  <c r="J180" i="2"/>
  <c r="I181" i="2"/>
  <c r="L181" i="2"/>
  <c r="J181" i="2"/>
  <c r="I182" i="2"/>
  <c r="J182" i="2"/>
  <c r="K182" i="2"/>
  <c r="I183" i="2"/>
  <c r="L183" i="2"/>
  <c r="J183" i="2"/>
  <c r="P183" i="2"/>
  <c r="I184" i="2"/>
  <c r="J184" i="2"/>
  <c r="P184" i="2"/>
  <c r="M185" i="2"/>
  <c r="M206" i="2"/>
  <c r="M265" i="2"/>
  <c r="N185" i="2"/>
  <c r="O185" i="2"/>
  <c r="Q185" i="2"/>
  <c r="Q206" i="2"/>
  <c r="R185" i="2"/>
  <c r="I188" i="2"/>
  <c r="J188" i="2"/>
  <c r="I189" i="2"/>
  <c r="J189" i="2"/>
  <c r="J190" i="2"/>
  <c r="K190" i="2"/>
  <c r="L190" i="2"/>
  <c r="I191" i="2"/>
  <c r="J191" i="2"/>
  <c r="P191" i="2"/>
  <c r="I192" i="2"/>
  <c r="K192" i="2"/>
  <c r="J192" i="2"/>
  <c r="P192" i="2"/>
  <c r="I193" i="2"/>
  <c r="J193" i="2"/>
  <c r="P193" i="2"/>
  <c r="I194" i="2"/>
  <c r="J194" i="2"/>
  <c r="P194" i="2"/>
  <c r="I195" i="2"/>
  <c r="J195" i="2"/>
  <c r="P195" i="2"/>
  <c r="I196" i="2"/>
  <c r="J196" i="2"/>
  <c r="I197" i="2"/>
  <c r="J197" i="2"/>
  <c r="I198" i="2"/>
  <c r="J198" i="2"/>
  <c r="P198" i="2"/>
  <c r="I199" i="2"/>
  <c r="J199" i="2"/>
  <c r="I200" i="2"/>
  <c r="J200" i="2"/>
  <c r="P200" i="2"/>
  <c r="I201" i="2"/>
  <c r="J201" i="2"/>
  <c r="P201" i="2"/>
  <c r="I202" i="2"/>
  <c r="K202" i="2"/>
  <c r="J202" i="2"/>
  <c r="I203" i="2"/>
  <c r="L203" i="2"/>
  <c r="J203" i="2"/>
  <c r="K203" i="2"/>
  <c r="I204" i="2"/>
  <c r="J204" i="2"/>
  <c r="P204" i="2"/>
  <c r="M205" i="2"/>
  <c r="N205" i="2"/>
  <c r="O205" i="2"/>
  <c r="N206" i="2"/>
  <c r="I215" i="2"/>
  <c r="J215" i="2"/>
  <c r="P215" i="2"/>
  <c r="I216" i="2"/>
  <c r="J216" i="2"/>
  <c r="P216" i="2"/>
  <c r="I217" i="2"/>
  <c r="J217" i="2"/>
  <c r="I218" i="2"/>
  <c r="J218" i="2"/>
  <c r="P218" i="2"/>
  <c r="I219" i="2"/>
  <c r="L219" i="2"/>
  <c r="J219" i="2"/>
  <c r="I220" i="2"/>
  <c r="J220" i="2"/>
  <c r="P220" i="2"/>
  <c r="I221" i="2"/>
  <c r="L221" i="2"/>
  <c r="J221" i="2"/>
  <c r="P221" i="2"/>
  <c r="K222" i="2"/>
  <c r="L222" i="2"/>
  <c r="P222" i="2"/>
  <c r="I223" i="2"/>
  <c r="L223" i="2"/>
  <c r="J223" i="2"/>
  <c r="P223" i="2"/>
  <c r="I224" i="2"/>
  <c r="L224" i="2"/>
  <c r="J224" i="2"/>
  <c r="P224" i="2"/>
  <c r="P230" i="2"/>
  <c r="I225" i="2"/>
  <c r="L225" i="2"/>
  <c r="J225" i="2"/>
  <c r="I226" i="2"/>
  <c r="L226" i="2"/>
  <c r="J226" i="2"/>
  <c r="K226" i="2"/>
  <c r="I227" i="2"/>
  <c r="L227" i="2"/>
  <c r="J227" i="2"/>
  <c r="P227" i="2"/>
  <c r="I228" i="2"/>
  <c r="J228" i="2"/>
  <c r="K229" i="2"/>
  <c r="P229" i="2"/>
  <c r="M230" i="2"/>
  <c r="N230" i="2"/>
  <c r="O230" i="2"/>
  <c r="O264" i="2"/>
  <c r="Q230" i="2"/>
  <c r="R230" i="2"/>
  <c r="I233" i="2"/>
  <c r="L233" i="2"/>
  <c r="J233" i="2"/>
  <c r="I234" i="2"/>
  <c r="L234" i="2"/>
  <c r="J234" i="2"/>
  <c r="I235" i="2"/>
  <c r="J235" i="2"/>
  <c r="I236" i="2"/>
  <c r="J236" i="2"/>
  <c r="I237" i="2"/>
  <c r="K237" i="2"/>
  <c r="J237" i="2"/>
  <c r="P237" i="2"/>
  <c r="I238" i="2"/>
  <c r="J238" i="2"/>
  <c r="P238" i="2"/>
  <c r="I239" i="2"/>
  <c r="L239" i="2"/>
  <c r="J239" i="2"/>
  <c r="P239" i="2"/>
  <c r="I240" i="2"/>
  <c r="J240" i="2"/>
  <c r="P240" i="2"/>
  <c r="I241" i="2"/>
  <c r="J241" i="2"/>
  <c r="P241" i="2"/>
  <c r="I242" i="2"/>
  <c r="J242" i="2"/>
  <c r="M243" i="2"/>
  <c r="M264" i="2"/>
  <c r="N243" i="2"/>
  <c r="N264" i="2"/>
  <c r="N265" i="2"/>
  <c r="O243" i="2"/>
  <c r="R243" i="2"/>
  <c r="K244" i="2"/>
  <c r="K245" i="2"/>
  <c r="I246" i="2"/>
  <c r="K246" i="2"/>
  <c r="J246" i="2"/>
  <c r="P246" i="2"/>
  <c r="I247" i="2"/>
  <c r="J247" i="2"/>
  <c r="I248" i="2"/>
  <c r="J248" i="2"/>
  <c r="I249" i="2"/>
  <c r="J249" i="2"/>
  <c r="P249" i="2"/>
  <c r="I250" i="2"/>
  <c r="J250" i="2"/>
  <c r="I251" i="2"/>
  <c r="L251" i="2"/>
  <c r="J251" i="2"/>
  <c r="M252" i="2"/>
  <c r="N252" i="2"/>
  <c r="O252" i="2"/>
  <c r="Q252" i="2"/>
  <c r="R252" i="2"/>
  <c r="R264" i="2"/>
  <c r="R265" i="2"/>
  <c r="K253" i="2"/>
  <c r="K254" i="2"/>
  <c r="I255" i="2"/>
  <c r="J255" i="2"/>
  <c r="K255" i="2"/>
  <c r="I256" i="2"/>
  <c r="J256" i="2"/>
  <c r="P256" i="2"/>
  <c r="I257" i="2"/>
  <c r="J257" i="2"/>
  <c r="P257" i="2"/>
  <c r="I258" i="2"/>
  <c r="J258" i="2"/>
  <c r="I259" i="2"/>
  <c r="J259" i="2"/>
  <c r="I260" i="2"/>
  <c r="L260" i="2"/>
  <c r="J260" i="2"/>
  <c r="P260" i="2"/>
  <c r="I261" i="2"/>
  <c r="J261" i="2"/>
  <c r="P261" i="2"/>
  <c r="I262" i="2"/>
  <c r="J262" i="2"/>
  <c r="P247" i="2"/>
  <c r="P258" i="2"/>
  <c r="P203" i="2"/>
  <c r="P188" i="2"/>
  <c r="P179" i="2"/>
  <c r="P152" i="2"/>
  <c r="P139" i="2"/>
  <c r="P66" i="2"/>
  <c r="P118" i="2"/>
  <c r="L112" i="2"/>
  <c r="L27" i="2"/>
  <c r="P153" i="2"/>
  <c r="L115" i="2"/>
  <c r="K28" i="2"/>
  <c r="P81" i="2"/>
  <c r="K121" i="2"/>
  <c r="L19" i="2"/>
  <c r="L238" i="2"/>
  <c r="L192" i="2"/>
  <c r="P58" i="2"/>
  <c r="P226" i="2"/>
  <c r="P190" i="2"/>
  <c r="P168" i="2"/>
  <c r="K23" i="2"/>
  <c r="L23" i="2"/>
  <c r="L182" i="2"/>
  <c r="P197" i="2"/>
  <c r="L136" i="2"/>
  <c r="P99" i="2"/>
  <c r="L37" i="2"/>
  <c r="L117" i="2"/>
  <c r="L68" i="2"/>
  <c r="K34" i="2"/>
  <c r="L160" i="2"/>
  <c r="L55" i="2"/>
  <c r="K29" i="2"/>
  <c r="P15" i="2"/>
  <c r="L228" i="2"/>
  <c r="L202" i="2"/>
  <c r="P167" i="2"/>
  <c r="K139" i="2"/>
  <c r="L139" i="2"/>
  <c r="P113" i="2"/>
  <c r="P105" i="2"/>
  <c r="P97" i="2"/>
  <c r="K97" i="2"/>
  <c r="L30" i="2"/>
  <c r="P250" i="2"/>
  <c r="P252" i="2"/>
  <c r="L111" i="2"/>
  <c r="K183" i="2"/>
  <c r="P155" i="2"/>
  <c r="K120" i="2"/>
  <c r="L120" i="2"/>
  <c r="L240" i="2"/>
  <c r="K240" i="2"/>
  <c r="K86" i="2"/>
  <c r="L141" i="2"/>
  <c r="L236" i="2"/>
  <c r="L218" i="2"/>
  <c r="L189" i="2"/>
  <c r="P178" i="2"/>
  <c r="K178" i="2"/>
  <c r="L171" i="2"/>
  <c r="P109" i="2"/>
  <c r="K109" i="2"/>
  <c r="L14" i="2"/>
  <c r="K172" i="2"/>
  <c r="L204" i="2"/>
  <c r="L137" i="2"/>
  <c r="L249" i="2"/>
  <c r="K249" i="2"/>
  <c r="L242" i="2"/>
  <c r="K219" i="2"/>
  <c r="P219" i="2"/>
  <c r="P156" i="2"/>
  <c r="K156" i="2"/>
  <c r="L83" i="2"/>
  <c r="K68" i="2"/>
  <c r="P262" i="2"/>
  <c r="L255" i="2"/>
  <c r="L237" i="2"/>
  <c r="P199" i="2"/>
  <c r="P182" i="2"/>
  <c r="K218" i="2"/>
  <c r="K169" i="2"/>
  <c r="L259" i="2"/>
  <c r="L248" i="2"/>
  <c r="K227" i="2"/>
  <c r="K221" i="2"/>
  <c r="K108" i="2"/>
  <c r="L108" i="2"/>
  <c r="K99" i="2"/>
  <c r="L99" i="2"/>
  <c r="L50" i="2"/>
  <c r="K50" i="2"/>
  <c r="L20" i="2"/>
  <c r="K20" i="2"/>
  <c r="L162" i="2"/>
  <c r="K223" i="2"/>
  <c r="P202" i="2"/>
  <c r="J16" i="2"/>
  <c r="H13" i="3"/>
  <c r="N13" i="3"/>
  <c r="P12" i="2"/>
  <c r="L184" i="2"/>
  <c r="K184" i="2"/>
  <c r="L170" i="2"/>
  <c r="P138" i="2"/>
  <c r="K138" i="2"/>
  <c r="P133" i="2"/>
  <c r="K133" i="2"/>
  <c r="K38" i="2"/>
  <c r="L38" i="2"/>
  <c r="K80" i="2"/>
  <c r="L216" i="2"/>
  <c r="K216" i="2"/>
  <c r="L200" i="2"/>
  <c r="L197" i="2"/>
  <c r="K197" i="2"/>
  <c r="L193" i="2"/>
  <c r="K193" i="2"/>
  <c r="P35" i="2"/>
  <c r="L201" i="2"/>
  <c r="K201" i="2"/>
  <c r="L11" i="2"/>
  <c r="J243" i="2"/>
  <c r="P234" i="2"/>
  <c r="K234" i="2"/>
  <c r="P228" i="2"/>
  <c r="K228" i="2"/>
  <c r="L161" i="2"/>
  <c r="P136" i="2"/>
  <c r="P116" i="2"/>
  <c r="K116" i="2"/>
  <c r="L96" i="2"/>
  <c r="K61" i="2"/>
  <c r="L61" i="2"/>
  <c r="L52" i="2"/>
  <c r="K52" i="2"/>
  <c r="K56" i="2"/>
  <c r="K224" i="2"/>
  <c r="L54" i="2"/>
  <c r="K261" i="2"/>
  <c r="L261" i="2"/>
  <c r="L256" i="2"/>
  <c r="K256" i="2"/>
  <c r="L246" i="2"/>
  <c r="P235" i="2"/>
  <c r="L175" i="2"/>
  <c r="K175" i="2"/>
  <c r="P141" i="2"/>
  <c r="P119" i="2"/>
  <c r="P115" i="2"/>
  <c r="P108" i="2"/>
  <c r="P93" i="2"/>
  <c r="P77" i="2"/>
  <c r="P71" i="2"/>
  <c r="P72" i="2"/>
  <c r="K71" i="2"/>
  <c r="P69" i="2"/>
  <c r="L53" i="2"/>
  <c r="L51" i="2"/>
  <c r="P196" i="2"/>
  <c r="K151" i="2"/>
  <c r="P151" i="2"/>
  <c r="K113" i="2"/>
  <c r="L113" i="2"/>
  <c r="K204" i="2"/>
  <c r="K137" i="2"/>
  <c r="K112" i="2"/>
  <c r="P101" i="2"/>
  <c r="L85" i="2"/>
  <c r="K85" i="2"/>
  <c r="K77" i="2"/>
  <c r="K35" i="2"/>
  <c r="K260" i="2"/>
  <c r="K200" i="2"/>
  <c r="P180" i="2"/>
  <c r="K180" i="2"/>
  <c r="L173" i="2"/>
  <c r="K173" i="2"/>
  <c r="P89" i="2"/>
  <c r="K59" i="2"/>
  <c r="P59" i="2"/>
  <c r="P53" i="2"/>
  <c r="K53" i="2"/>
  <c r="L24" i="2"/>
  <c r="K24" i="2"/>
  <c r="L21" i="2"/>
  <c r="L15" i="2"/>
  <c r="L16" i="2"/>
  <c r="K15" i="2"/>
  <c r="L12" i="2"/>
  <c r="K12" i="2"/>
  <c r="P158" i="2"/>
  <c r="K98" i="2"/>
  <c r="P98" i="2"/>
  <c r="J72" i="2"/>
  <c r="H22" i="3"/>
  <c r="K70" i="2"/>
  <c r="K69" i="2"/>
  <c r="P70" i="2"/>
  <c r="P251" i="2"/>
  <c r="K251" i="2"/>
  <c r="P248" i="2"/>
  <c r="L167" i="2"/>
  <c r="K167" i="2"/>
  <c r="I185" i="2"/>
  <c r="G33" i="3"/>
  <c r="J33" i="3"/>
  <c r="L33" i="3"/>
  <c r="P142" i="2"/>
  <c r="P145" i="2"/>
  <c r="K142" i="2"/>
  <c r="L135" i="2"/>
  <c r="L119" i="2"/>
  <c r="J122" i="2"/>
  <c r="H25" i="3"/>
  <c r="N25" i="3"/>
  <c r="O25" i="3"/>
  <c r="K115" i="2"/>
  <c r="L88" i="2"/>
  <c r="K88" i="2"/>
  <c r="I90" i="2"/>
  <c r="G23" i="3"/>
  <c r="J230" i="2"/>
  <c r="P217" i="2"/>
  <c r="L194" i="2"/>
  <c r="K194" i="2"/>
  <c r="K157" i="2"/>
  <c r="I102" i="2"/>
  <c r="G24" i="3"/>
  <c r="K95" i="2"/>
  <c r="J63" i="2"/>
  <c r="K51" i="2"/>
  <c r="P51" i="2"/>
  <c r="P22" i="2"/>
  <c r="P225" i="2"/>
  <c r="K225" i="2"/>
  <c r="K78" i="2"/>
  <c r="P78" i="2"/>
  <c r="K22" i="2"/>
  <c r="L241" i="2"/>
  <c r="K241" i="2"/>
  <c r="K238" i="2"/>
  <c r="K176" i="2"/>
  <c r="P176" i="2"/>
  <c r="K106" i="2"/>
  <c r="I122" i="2"/>
  <c r="G25" i="3"/>
  <c r="L106" i="2"/>
  <c r="L100" i="2"/>
  <c r="K100" i="2"/>
  <c r="P83" i="2"/>
  <c r="K83" i="2"/>
  <c r="P30" i="2"/>
  <c r="K30" i="2"/>
  <c r="J263" i="2"/>
  <c r="H43" i="3"/>
  <c r="N43" i="3"/>
  <c r="O43" i="3"/>
  <c r="K247" i="2"/>
  <c r="L247" i="2"/>
  <c r="P236" i="2"/>
  <c r="K236" i="2"/>
  <c r="L188" i="2"/>
  <c r="K188" i="2"/>
  <c r="L166" i="2"/>
  <c r="K154" i="2"/>
  <c r="P154" i="2"/>
  <c r="I16" i="2"/>
  <c r="L215" i="2"/>
  <c r="K215" i="2"/>
  <c r="L195" i="2"/>
  <c r="K195" i="2"/>
  <c r="K171" i="2"/>
  <c r="P132" i="2"/>
  <c r="J145" i="2"/>
  <c r="K49" i="2"/>
  <c r="P36" i="2"/>
  <c r="P255" i="2"/>
  <c r="P233" i="2"/>
  <c r="K233" i="2"/>
  <c r="L132" i="2"/>
  <c r="K132" i="2"/>
  <c r="P114" i="2"/>
  <c r="K114" i="2"/>
  <c r="K87" i="2"/>
  <c r="K79" i="2"/>
  <c r="K26" i="2"/>
  <c r="L26" i="2"/>
  <c r="G13" i="3"/>
  <c r="J13" i="3"/>
  <c r="L13" i="3"/>
  <c r="H21" i="3"/>
  <c r="N21" i="3"/>
  <c r="O21" i="3"/>
  <c r="H40" i="3"/>
  <c r="N40" i="3"/>
  <c r="O40" i="3"/>
  <c r="M45" i="3"/>
  <c r="P45" i="3"/>
  <c r="J24" i="3"/>
  <c r="L24" i="3"/>
  <c r="L235" i="2"/>
  <c r="L243" i="2"/>
  <c r="K235" i="2"/>
  <c r="I243" i="2"/>
  <c r="K198" i="2"/>
  <c r="L198" i="2"/>
  <c r="L196" i="2"/>
  <c r="K196" i="2"/>
  <c r="I205" i="2"/>
  <c r="G34" i="3"/>
  <c r="K189" i="2"/>
  <c r="P189" i="2"/>
  <c r="P205" i="2"/>
  <c r="J205" i="2"/>
  <c r="H34" i="3"/>
  <c r="N34" i="3"/>
  <c r="O34" i="3"/>
  <c r="P166" i="2"/>
  <c r="J185" i="2"/>
  <c r="H33" i="3"/>
  <c r="K166" i="2"/>
  <c r="K150" i="2"/>
  <c r="P150" i="2"/>
  <c r="P163" i="2"/>
  <c r="J163" i="2"/>
  <c r="H32" i="3"/>
  <c r="P117" i="2"/>
  <c r="K117" i="2"/>
  <c r="P96" i="2"/>
  <c r="P102" i="2"/>
  <c r="K96" i="2"/>
  <c r="J102" i="2"/>
  <c r="H24" i="3"/>
  <c r="N24" i="3"/>
  <c r="O24" i="3"/>
  <c r="K93" i="2"/>
  <c r="L93" i="2"/>
  <c r="K90" i="2"/>
  <c r="H41" i="3"/>
  <c r="K63" i="2"/>
  <c r="I25" i="3"/>
  <c r="Q25" i="3"/>
  <c r="J25" i="3"/>
  <c r="L25" i="3"/>
  <c r="P242" i="2"/>
  <c r="P243" i="2"/>
  <c r="P264" i="2"/>
  <c r="K242" i="2"/>
  <c r="O13" i="3"/>
  <c r="J23" i="3"/>
  <c r="L23" i="3"/>
  <c r="J206" i="2"/>
  <c r="H31" i="3"/>
  <c r="N22" i="3"/>
  <c r="O22" i="3"/>
  <c r="K257" i="2"/>
  <c r="I263" i="2"/>
  <c r="G43" i="3"/>
  <c r="L257" i="2"/>
  <c r="I13" i="3"/>
  <c r="L25" i="2"/>
  <c r="L31" i="2"/>
  <c r="L40" i="2"/>
  <c r="P82" i="2"/>
  <c r="P90" i="2"/>
  <c r="L258" i="2"/>
  <c r="K258" i="2"/>
  <c r="K263" i="2"/>
  <c r="K250" i="2"/>
  <c r="L250" i="2"/>
  <c r="L252" i="2"/>
  <c r="I252" i="2"/>
  <c r="G42" i="3"/>
  <c r="J252" i="2"/>
  <c r="H42" i="3"/>
  <c r="N42" i="3"/>
  <c r="O42" i="3"/>
  <c r="K248" i="2"/>
  <c r="K252" i="2"/>
  <c r="K217" i="2"/>
  <c r="K230" i="2"/>
  <c r="I230" i="2"/>
  <c r="L217" i="2"/>
  <c r="L230" i="2"/>
  <c r="L199" i="2"/>
  <c r="K199" i="2"/>
  <c r="K205" i="2"/>
  <c r="L191" i="2"/>
  <c r="K191" i="2"/>
  <c r="L174" i="2"/>
  <c r="K174" i="2"/>
  <c r="K168" i="2"/>
  <c r="L168" i="2"/>
  <c r="L185" i="2"/>
  <c r="P161" i="2"/>
  <c r="K161" i="2"/>
  <c r="L140" i="2"/>
  <c r="K140" i="2"/>
  <c r="L36" i="2"/>
  <c r="L39" i="2"/>
  <c r="K36" i="2"/>
  <c r="I39" i="2"/>
  <c r="G15" i="3"/>
  <c r="P11" i="2"/>
  <c r="K11" i="2"/>
  <c r="K16" i="2"/>
  <c r="K62" i="2"/>
  <c r="L62" i="2"/>
  <c r="I31" i="2"/>
  <c r="I72" i="2"/>
  <c r="G22" i="3"/>
  <c r="J90" i="2"/>
  <c r="K39" i="2"/>
  <c r="P259" i="2"/>
  <c r="K259" i="2"/>
  <c r="K220" i="2"/>
  <c r="L220" i="2"/>
  <c r="P181" i="2"/>
  <c r="K181" i="2"/>
  <c r="K159" i="2"/>
  <c r="P159" i="2"/>
  <c r="L158" i="2"/>
  <c r="I163" i="2"/>
  <c r="G32" i="3"/>
  <c r="K158" i="2"/>
  <c r="P111" i="2"/>
  <c r="P122" i="2"/>
  <c r="K111" i="2"/>
  <c r="K107" i="2"/>
  <c r="K101" i="2"/>
  <c r="L101" i="2"/>
  <c r="K94" i="2"/>
  <c r="L94" i="2"/>
  <c r="L89" i="2"/>
  <c r="L90" i="2"/>
  <c r="K89" i="2"/>
  <c r="K37" i="2"/>
  <c r="P37" i="2"/>
  <c r="P39" i="2"/>
  <c r="J39" i="2"/>
  <c r="H15" i="3"/>
  <c r="N15" i="3"/>
  <c r="O15" i="3"/>
  <c r="P27" i="2"/>
  <c r="P31" i="2"/>
  <c r="K27" i="2"/>
  <c r="K31" i="2"/>
  <c r="P14" i="2"/>
  <c r="K14" i="2"/>
  <c r="L72" i="2"/>
  <c r="K66" i="2"/>
  <c r="K72" i="2"/>
  <c r="J31" i="2"/>
  <c r="L262" i="2"/>
  <c r="L263" i="2"/>
  <c r="K262" i="2"/>
  <c r="K239" i="2"/>
  <c r="Q243" i="2"/>
  <c r="Q264" i="2"/>
  <c r="Q265" i="2"/>
  <c r="K177" i="2"/>
  <c r="P177" i="2"/>
  <c r="P170" i="2"/>
  <c r="K170" i="2"/>
  <c r="P162" i="2"/>
  <c r="K162" i="2"/>
  <c r="O206" i="2"/>
  <c r="O265" i="2"/>
  <c r="L143" i="2"/>
  <c r="K143" i="2"/>
  <c r="L134" i="2"/>
  <c r="L145" i="2"/>
  <c r="K134" i="2"/>
  <c r="K145" i="2"/>
  <c r="I145" i="2"/>
  <c r="K105" i="2"/>
  <c r="L105" i="2"/>
  <c r="L122" i="2"/>
  <c r="L58" i="2"/>
  <c r="L63" i="2"/>
  <c r="K58" i="2"/>
  <c r="I63" i="2"/>
  <c r="P123" i="2"/>
  <c r="L206" i="2"/>
  <c r="L264" i="2"/>
  <c r="J32" i="3"/>
  <c r="L32" i="3"/>
  <c r="I32" i="3"/>
  <c r="Q32" i="3"/>
  <c r="K40" i="2"/>
  <c r="L102" i="2"/>
  <c r="L123" i="2"/>
  <c r="G14" i="3"/>
  <c r="I40" i="2"/>
  <c r="P16" i="2"/>
  <c r="P40" i="2"/>
  <c r="J264" i="2"/>
  <c r="K102" i="2"/>
  <c r="K123" i="2"/>
  <c r="P185" i="2"/>
  <c r="P206" i="2"/>
  <c r="P265" i="2"/>
  <c r="I34" i="3"/>
  <c r="Q34" i="3"/>
  <c r="J34" i="3"/>
  <c r="L34" i="3"/>
  <c r="J22" i="3"/>
  <c r="L22" i="3"/>
  <c r="I22" i="3"/>
  <c r="Q22" i="3"/>
  <c r="I43" i="3"/>
  <c r="Q43" i="3"/>
  <c r="J43" i="3"/>
  <c r="L43" i="3"/>
  <c r="I33" i="3"/>
  <c r="Q33" i="3"/>
  <c r="N33" i="3"/>
  <c r="O33" i="3"/>
  <c r="K243" i="2"/>
  <c r="K264" i="2"/>
  <c r="G41" i="3"/>
  <c r="K122" i="2"/>
  <c r="J15" i="3"/>
  <c r="L15" i="3"/>
  <c r="I15" i="3"/>
  <c r="Q15" i="3"/>
  <c r="N41" i="3"/>
  <c r="H44" i="3"/>
  <c r="L57" i="3"/>
  <c r="K163" i="2"/>
  <c r="K206" i="2"/>
  <c r="H14" i="3"/>
  <c r="J40" i="2"/>
  <c r="I123" i="2"/>
  <c r="G21" i="3"/>
  <c r="I206" i="2"/>
  <c r="G31" i="3"/>
  <c r="H23" i="3"/>
  <c r="J123" i="2"/>
  <c r="L205" i="2"/>
  <c r="G40" i="3"/>
  <c r="I264" i="2"/>
  <c r="I265" i="2"/>
  <c r="I42" i="3"/>
  <c r="Q42" i="3"/>
  <c r="J42" i="3"/>
  <c r="L42" i="3"/>
  <c r="Q13" i="3"/>
  <c r="H35" i="3"/>
  <c r="N31" i="3"/>
  <c r="O31" i="3"/>
  <c r="L150" i="2"/>
  <c r="L163" i="2"/>
  <c r="K185" i="2"/>
  <c r="I24" i="3"/>
  <c r="Q24" i="3"/>
  <c r="K265" i="2"/>
  <c r="G26" i="3"/>
  <c r="K55" i="3"/>
  <c r="J21" i="3"/>
  <c r="I21" i="3"/>
  <c r="N23" i="3"/>
  <c r="O23" i="3"/>
  <c r="O26" i="3"/>
  <c r="I23" i="3"/>
  <c r="Q23" i="3"/>
  <c r="H26" i="3"/>
  <c r="L56" i="3"/>
  <c r="N35" i="3"/>
  <c r="J265" i="2"/>
  <c r="G44" i="3"/>
  <c r="J40" i="3"/>
  <c r="I40" i="3"/>
  <c r="J31" i="3"/>
  <c r="I31" i="3"/>
  <c r="G35" i="3"/>
  <c r="K56" i="3"/>
  <c r="O41" i="3"/>
  <c r="O44" i="3"/>
  <c r="N44" i="3"/>
  <c r="D12" i="18"/>
  <c r="I41" i="3"/>
  <c r="Q41" i="3"/>
  <c r="J41" i="3"/>
  <c r="L41" i="3"/>
  <c r="O35" i="3"/>
  <c r="H16" i="3"/>
  <c r="N14" i="3"/>
  <c r="J14" i="3"/>
  <c r="I14" i="3"/>
  <c r="G16" i="3"/>
  <c r="L265" i="2"/>
  <c r="O14" i="3"/>
  <c r="O16" i="3"/>
  <c r="O45" i="3"/>
  <c r="H56" i="3"/>
  <c r="N16" i="3"/>
  <c r="J44" i="3"/>
  <c r="L40" i="3"/>
  <c r="L44" i="3"/>
  <c r="K54" i="3"/>
  <c r="G45" i="3"/>
  <c r="L54" i="3"/>
  <c r="H45" i="3"/>
  <c r="H69" i="3"/>
  <c r="Q31" i="3"/>
  <c r="Q35" i="3"/>
  <c r="I35" i="3"/>
  <c r="D11" i="18"/>
  <c r="E11" i="18"/>
  <c r="K57" i="3"/>
  <c r="N26" i="3"/>
  <c r="D8" i="18"/>
  <c r="L55" i="3"/>
  <c r="J26" i="3"/>
  <c r="L21" i="3"/>
  <c r="Q14" i="3"/>
  <c r="Q16" i="3"/>
  <c r="I16" i="3"/>
  <c r="I26" i="3"/>
  <c r="Q21" i="3"/>
  <c r="Q26" i="3"/>
  <c r="J35" i="3"/>
  <c r="L31" i="3"/>
  <c r="L35" i="3"/>
  <c r="L14" i="3"/>
  <c r="L16" i="3"/>
  <c r="J16" i="3"/>
  <c r="I44" i="3"/>
  <c r="Q40" i="3"/>
  <c r="Q44" i="3"/>
  <c r="J45" i="3"/>
  <c r="D5" i="18"/>
  <c r="L45" i="3"/>
  <c r="H55" i="3"/>
  <c r="D7" i="18"/>
  <c r="E7" i="18"/>
  <c r="L26" i="3"/>
  <c r="H68" i="3"/>
  <c r="I45" i="3"/>
  <c r="N45" i="3"/>
  <c r="D6" i="18"/>
  <c r="Q45" i="3"/>
  <c r="H54" i="3"/>
  <c r="H70" i="3"/>
  <c r="E5" i="18"/>
  <c r="E13" i="18"/>
  <c r="E14" i="18"/>
  <c r="D13" i="18"/>
  <c r="D14" i="18"/>
</calcChain>
</file>

<file path=xl/comments1.xml><?xml version="1.0" encoding="utf-8"?>
<comments xmlns="http://schemas.openxmlformats.org/spreadsheetml/2006/main">
  <authors>
    <author>tc={1B22C9DE-83B7-4DAA-AFB3-D4F7C60B0D1C}</author>
  </authors>
  <commentList>
    <comment ref="C221" authorId="0" shapeId="0">
      <text>
        <r>
          <rPr>
            <sz val="11"/>
            <color indexed="8"/>
            <rFont val="Calibri"/>
          </rPr>
          <t>[Threaded comment]
Your version of Excel allows you to read this threaded comment; however, any edits to it will get removed if the file is opened in a newer version of Excel. Learn more: https://go.microsoft.com/fwlink/?linkid=870924
Comment:
    The description should be:
updating the case management system of the prosecution to the current technological and legislative standards, system software maintenance</t>
        </r>
      </text>
    </comment>
  </commentList>
</comments>
</file>

<file path=xl/sharedStrings.xml><?xml version="1.0" encoding="utf-8"?>
<sst xmlns="http://schemas.openxmlformats.org/spreadsheetml/2006/main" count="1233" uniqueCount="1233">
  <si>
    <r>
      <rPr>
        <b/>
        <sz val="12"/>
        <color indexed="10"/>
        <rFont val="Times New Roman"/>
        <family val="1"/>
      </rPr>
      <t>CROSS-SECTOR JUSTICE STRATEGY ACTION PLAN 2021 - -2025</t>
    </r>
  </si>
  <si>
    <r>
      <rPr>
        <b/>
        <sz val="12"/>
        <color indexed="10"/>
        <rFont val="Times New Roman"/>
        <family val="1"/>
      </rPr>
      <t>POLICY GOAL 1:  Full and professional functioning of the governance institutions of the justice system in accordance with the constitutional and legal requirements and European standards, guaranteeing independence, efficiency and accountability.</t>
    </r>
  </si>
  <si>
    <r>
      <rPr>
        <b/>
        <sz val="12"/>
        <color indexed="10"/>
        <rFont val="Times New Roman"/>
        <family val="1"/>
      </rPr>
      <t>BUDGET PROGRAMS</t>
    </r>
  </si>
  <si>
    <r>
      <rPr>
        <b/>
        <sz val="9"/>
        <color indexed="8"/>
        <rFont val="Times New Roman"/>
        <family val="1"/>
      </rPr>
      <t>No</t>
    </r>
  </si>
  <si>
    <r>
      <rPr>
        <b/>
        <sz val="9"/>
        <color indexed="8"/>
        <rFont val="Times New Roman"/>
        <family val="1"/>
      </rPr>
      <t>Specific Objectives</t>
    </r>
  </si>
  <si>
    <r>
      <rPr>
        <b/>
        <sz val="9"/>
        <color indexed="8"/>
        <rFont val="Times New Roman"/>
        <family val="1"/>
      </rPr>
      <t>Budget Program</t>
    </r>
  </si>
  <si>
    <r>
      <rPr>
        <b/>
        <sz val="9"/>
        <color indexed="8"/>
        <rFont val="Times New Roman"/>
        <family val="1"/>
      </rPr>
      <t>Responsible Institutions</t>
    </r>
  </si>
  <si>
    <r>
      <rPr>
        <b/>
        <sz val="9"/>
        <color indexed="8"/>
        <rFont val="Times New Roman"/>
        <family val="1"/>
      </rPr>
      <t>Implementation Period</t>
    </r>
  </si>
  <si>
    <r>
      <rPr>
        <b/>
        <sz val="9"/>
        <color indexed="8"/>
        <rFont val="Times New Roman"/>
        <family val="1"/>
      </rPr>
      <t xml:space="preserve">Indicative Cost </t>
    </r>
  </si>
  <si>
    <r>
      <rPr>
        <b/>
        <sz val="9"/>
        <color indexed="8"/>
        <rFont val="Times New Roman"/>
        <family val="1"/>
      </rPr>
      <t>Source of Financing</t>
    </r>
  </si>
  <si>
    <r>
      <rPr>
        <b/>
        <sz val="9"/>
        <color indexed="8"/>
        <rFont val="Times New Roman"/>
        <family val="1"/>
      </rPr>
      <t>Financial Gap</t>
    </r>
  </si>
  <si>
    <r>
      <rPr>
        <b/>
        <sz val="9"/>
        <color indexed="8"/>
        <rFont val="Times New Roman"/>
        <family val="1"/>
      </rPr>
      <t>Budget Program Denomination and Product Code</t>
    </r>
  </si>
  <si>
    <r>
      <rPr>
        <b/>
        <sz val="9"/>
        <color indexed="8"/>
        <rFont val="Times New Roman"/>
        <family val="1"/>
      </rPr>
      <t>Responsible institution</t>
    </r>
  </si>
  <si>
    <r>
      <rPr>
        <b/>
        <sz val="9"/>
        <color indexed="8"/>
        <rFont val="Times New Roman"/>
        <family val="1"/>
      </rPr>
      <t>Supporting Institutions</t>
    </r>
  </si>
  <si>
    <r>
      <rPr>
        <b/>
        <sz val="9"/>
        <color indexed="8"/>
        <rFont val="Times New Roman"/>
        <family val="1"/>
      </rPr>
      <t>Commencement Date</t>
    </r>
  </si>
  <si>
    <r>
      <rPr>
        <b/>
        <sz val="9"/>
        <color indexed="8"/>
        <rFont val="Times New Roman"/>
        <family val="1"/>
      </rPr>
      <t>Ending Date</t>
    </r>
  </si>
  <si>
    <r>
      <rPr>
        <b/>
        <sz val="9"/>
        <color indexed="8"/>
        <rFont val="Times New Roman"/>
        <family val="1"/>
      </rPr>
      <t>MBP</t>
    </r>
  </si>
  <si>
    <r>
      <rPr>
        <b/>
        <sz val="9"/>
        <color indexed="8"/>
        <rFont val="Times New Roman"/>
        <family val="1"/>
      </rPr>
      <t>Foreign Financial Assistance</t>
    </r>
  </si>
  <si>
    <r>
      <rPr>
        <b/>
        <sz val="9"/>
        <color indexed="8"/>
        <rFont val="Times New Roman"/>
        <family val="1"/>
      </rPr>
      <t>Current</t>
    </r>
  </si>
  <si>
    <r>
      <rPr>
        <b/>
        <sz val="9"/>
        <color indexed="8"/>
        <rFont val="Times New Roman"/>
        <family val="1"/>
      </rPr>
      <t>Capital</t>
    </r>
  </si>
  <si>
    <r>
      <rPr>
        <b/>
        <sz val="9"/>
        <color indexed="8"/>
        <rFont val="Times New Roman"/>
        <family val="1"/>
      </rPr>
      <t>Total Cost</t>
    </r>
  </si>
  <si>
    <r>
      <rPr>
        <b/>
        <sz val="9"/>
        <color indexed="8"/>
        <rFont val="Times New Roman"/>
        <family val="1"/>
      </rPr>
      <t>Current</t>
    </r>
  </si>
  <si>
    <r>
      <rPr>
        <b/>
        <sz val="9"/>
        <color indexed="8"/>
        <rFont val="Times New Roman"/>
        <family val="1"/>
      </rPr>
      <t>Capital</t>
    </r>
  </si>
  <si>
    <r>
      <rPr>
        <b/>
        <sz val="9"/>
        <color indexed="8"/>
        <rFont val="Times New Roman"/>
        <family val="1"/>
      </rPr>
      <t>Total SB</t>
    </r>
  </si>
  <si>
    <r>
      <rPr>
        <b/>
        <sz val="9"/>
        <color indexed="8"/>
        <rFont val="Times New Roman"/>
        <family val="1"/>
      </rPr>
      <t>Current</t>
    </r>
  </si>
  <si>
    <r>
      <rPr>
        <b/>
        <sz val="9"/>
        <color indexed="8"/>
        <rFont val="Times New Roman"/>
        <family val="1"/>
      </rPr>
      <t>Capital</t>
    </r>
  </si>
  <si>
    <r>
      <rPr>
        <b/>
        <sz val="9"/>
        <color indexed="8"/>
        <rFont val="Times New Roman"/>
        <family val="1"/>
      </rPr>
      <t>Total FG</t>
    </r>
  </si>
  <si>
    <r>
      <rPr>
        <b/>
        <sz val="9"/>
        <color indexed="8"/>
        <rFont val="Times New Roman"/>
        <family val="1"/>
      </rPr>
      <t xml:space="preserve">Specific Objective 1.1                                                                                               </t>
    </r>
    <r>
      <rPr>
        <sz val="9"/>
        <color indexed="8"/>
        <rFont val="Times New Roman"/>
        <family val="2"/>
      </rPr>
      <t>Continuation of implementation and finalizing the transitional re-evaluation process of judges and prosecutors effectively and efficiently as provided by the Constitution and law.</t>
    </r>
  </si>
  <si>
    <r>
      <rPr>
        <sz val="9"/>
        <color indexed="8"/>
        <rFont val="Times New Roman"/>
        <family val="1"/>
      </rPr>
      <t>Parliament of Albania, Independent Qualification Commission and Special Appeal Chamber</t>
    </r>
  </si>
  <si>
    <r>
      <rPr>
        <sz val="9"/>
        <color indexed="8"/>
        <rFont val="Times New Roman"/>
        <family val="1"/>
      </rPr>
      <t>High Judicial Council, High Prosecutorial Council</t>
    </r>
  </si>
  <si>
    <r>
      <rPr>
        <b/>
        <i/>
        <sz val="9"/>
        <color indexed="30"/>
        <rFont val="Times New Roman"/>
        <family val="1"/>
      </rPr>
      <t xml:space="preserve"> Measures</t>
    </r>
  </si>
  <si>
    <r>
      <rPr>
        <b/>
        <sz val="9"/>
        <color indexed="8"/>
        <rFont val="Times New Roman"/>
        <family val="1"/>
      </rPr>
      <t>1.1.1</t>
    </r>
  </si>
  <si>
    <r>
      <rPr>
        <sz val="9"/>
        <color indexed="8"/>
        <rFont val="Times New Roman"/>
        <family val="1"/>
      </rPr>
      <t>Preparation and consolidation of transitional verification reports of the assessees by the existing transitional re-evaluation bodies of judges and prosecutors based on the existing mandate.</t>
    </r>
  </si>
  <si>
    <r>
      <rPr>
        <sz val="9"/>
        <color indexed="8"/>
        <rFont val="Times New Roman"/>
        <family val="1"/>
      </rPr>
      <t>91401AA (01110)</t>
    </r>
  </si>
  <si>
    <r>
      <rPr>
        <sz val="9"/>
        <color indexed="8"/>
        <rFont val="Times New Roman"/>
        <family val="1"/>
      </rPr>
      <t>Independent Qualification Commission, Special Appeal Chamber</t>
    </r>
  </si>
  <si>
    <r>
      <rPr>
        <b/>
        <sz val="9"/>
        <color indexed="8"/>
        <rFont val="Times New Roman"/>
        <family val="1"/>
      </rPr>
      <t>1.1.2</t>
    </r>
  </si>
  <si>
    <r>
      <rPr>
        <sz val="9"/>
        <color indexed="8"/>
        <rFont val="Times New Roman"/>
        <family val="1"/>
      </rPr>
      <t xml:space="preserve">Legal and budgetary support for transitional re-evaluation bodies of judges and prosecutors.  </t>
    </r>
  </si>
  <si>
    <r>
      <rPr>
        <sz val="9"/>
        <color indexed="8"/>
        <rFont val="Times New Roman"/>
        <family val="1"/>
      </rPr>
      <t>91401AA (01110)</t>
    </r>
  </si>
  <si>
    <r>
      <rPr>
        <sz val="9"/>
        <color indexed="8"/>
        <rFont val="Times New Roman"/>
        <family val="1"/>
      </rPr>
      <t>Assembly</t>
    </r>
  </si>
  <si>
    <r>
      <rPr>
        <b/>
        <sz val="9"/>
        <color indexed="8"/>
        <rFont val="Times New Roman"/>
        <family val="1"/>
      </rPr>
      <t>1.1.3</t>
    </r>
  </si>
  <si>
    <r>
      <rPr>
        <sz val="9"/>
        <color indexed="8"/>
        <rFont val="Times New Roman"/>
        <family val="1"/>
      </rPr>
      <t>Finalising the final evaluation reports.</t>
    </r>
  </si>
  <si>
    <r>
      <rPr>
        <sz val="9"/>
        <color indexed="8"/>
        <rFont val="Times New Roman"/>
        <family val="1"/>
      </rPr>
      <t>91401AA (01110)</t>
    </r>
  </si>
  <si>
    <r>
      <rPr>
        <sz val="9"/>
        <color indexed="8"/>
        <rFont val="Times New Roman"/>
        <family val="1"/>
      </rPr>
      <t>Independent Qualification Commission, Special Appeal Chamber</t>
    </r>
  </si>
  <si>
    <r>
      <rPr>
        <b/>
        <sz val="9"/>
        <color indexed="8"/>
        <rFont val="Times New Roman"/>
        <family val="1"/>
      </rPr>
      <t>1.1.4</t>
    </r>
  </si>
  <si>
    <r>
      <rPr>
        <sz val="9"/>
        <color indexed="8"/>
        <rFont val="Times New Roman"/>
        <family val="1"/>
      </rPr>
      <t xml:space="preserve"> Reviewing the legal framework for the governing bodies of justice and incorporating good practices into the revised legislation.</t>
    </r>
  </si>
  <si>
    <r>
      <rPr>
        <sz val="9"/>
        <color indexed="8"/>
        <rFont val="Times New Roman"/>
        <family val="1"/>
      </rPr>
      <t>91401AA (01110)</t>
    </r>
  </si>
  <si>
    <r>
      <rPr>
        <sz val="9"/>
        <color indexed="8"/>
        <rFont val="Times New Roman"/>
        <family val="1"/>
      </rPr>
      <t>Independent Qualification Commission</t>
    </r>
  </si>
  <si>
    <r>
      <rPr>
        <b/>
        <sz val="9"/>
        <color indexed="8"/>
        <rFont val="Times New Roman"/>
        <family val="1"/>
      </rPr>
      <t>1.1.5</t>
    </r>
  </si>
  <si>
    <r>
      <rPr>
        <sz val="9"/>
        <color indexed="8"/>
        <rFont val="Times New Roman"/>
        <family val="1"/>
      </rPr>
      <t>Reviewing internal regulations of governance bodies in the justice system and include good practices into the revised regulations.</t>
    </r>
  </si>
  <si>
    <r>
      <rPr>
        <sz val="9"/>
        <color indexed="8"/>
        <rFont val="Times New Roman"/>
        <family val="1"/>
      </rPr>
      <t>91401AA (01110)</t>
    </r>
  </si>
  <si>
    <r>
      <rPr>
        <sz val="9"/>
        <color indexed="8"/>
        <rFont val="Times New Roman"/>
        <family val="1"/>
      </rPr>
      <t>Independent Qualification Commission</t>
    </r>
  </si>
  <si>
    <r>
      <rPr>
        <b/>
        <sz val="9"/>
        <color indexed="10"/>
        <rFont val="Times New Roman"/>
        <family val="1"/>
      </rPr>
      <t>Specific Objective Cost 1.1.</t>
    </r>
  </si>
  <si>
    <r>
      <rPr>
        <b/>
        <sz val="9"/>
        <color indexed="8"/>
        <rFont val="Times New Roman"/>
        <family val="1"/>
      </rPr>
      <t xml:space="preserve">Specific Objective 1.2                                                      </t>
    </r>
    <r>
      <rPr>
        <sz val="9"/>
        <color indexed="8"/>
        <rFont val="Times New Roman"/>
        <family val="2"/>
      </rPr>
      <t xml:space="preserve"> Updating and improving justice reform legislation based on findings from analysis and monitoring of reform implementation, including, but not limited to, updated legislation on competencies, transparency, efficiency, and coordination.</t>
    </r>
  </si>
  <si>
    <r>
      <rPr>
        <sz val="9"/>
        <color indexed="8"/>
        <rFont val="Times New Roman"/>
        <family val="1"/>
      </rPr>
      <t>High Judicial Council, High Prosecutorial Council, High Inspector of Justice</t>
    </r>
  </si>
  <si>
    <r>
      <rPr>
        <sz val="9"/>
        <color indexed="8"/>
        <rFont val="Times New Roman"/>
        <family val="1"/>
      </rPr>
      <t>Courts</t>
    </r>
  </si>
  <si>
    <r>
      <rPr>
        <b/>
        <i/>
        <sz val="9"/>
        <color indexed="30"/>
        <rFont val="Times New Roman"/>
        <family val="1"/>
      </rPr>
      <t>Measures</t>
    </r>
  </si>
  <si>
    <r>
      <rPr>
        <b/>
        <sz val="9"/>
        <color indexed="8"/>
        <rFont val="Times New Roman"/>
        <family val="1"/>
      </rPr>
      <t>1.2.1</t>
    </r>
  </si>
  <si>
    <r>
      <rPr>
        <sz val="9"/>
        <color indexed="8"/>
        <rFont val="Times New Roman"/>
        <family val="1"/>
      </rPr>
      <t>Preparation of the analysis of the implementation of the reform in the justice system based on the component related to the HJC.</t>
    </r>
  </si>
  <si>
    <r>
      <rPr>
        <sz val="9"/>
        <color indexed="8"/>
        <rFont val="Times New Roman"/>
        <family val="1"/>
      </rPr>
      <t>92902AA (03310)</t>
    </r>
  </si>
  <si>
    <r>
      <rPr>
        <sz val="9"/>
        <color indexed="8"/>
        <rFont val="Times New Roman"/>
        <family val="1"/>
      </rPr>
      <t>High Judicial Council.</t>
    </r>
  </si>
  <si>
    <r>
      <rPr>
        <b/>
        <sz val="9"/>
        <color indexed="8"/>
        <rFont val="Times New Roman"/>
        <family val="1"/>
      </rPr>
      <t>1.2.2</t>
    </r>
  </si>
  <si>
    <r>
      <rPr>
        <sz val="9"/>
        <color indexed="8"/>
        <rFont val="Times New Roman"/>
        <family val="1"/>
      </rPr>
      <t>Preparation of the response on the analysis of the review of the law on the status and governance structure of the HJC (draft legal proposals)</t>
    </r>
  </si>
  <si>
    <r>
      <rPr>
        <sz val="9"/>
        <color indexed="8"/>
        <rFont val="Times New Roman"/>
        <family val="1"/>
      </rPr>
      <t>92902AA (03310)</t>
    </r>
  </si>
  <si>
    <r>
      <rPr>
        <sz val="9"/>
        <color indexed="8"/>
        <rFont val="Times New Roman"/>
        <family val="1"/>
      </rPr>
      <t>High Judicial Council.</t>
    </r>
  </si>
  <si>
    <r>
      <rPr>
        <b/>
        <sz val="9"/>
        <color indexed="8"/>
        <rFont val="Times New Roman"/>
        <family val="1"/>
      </rPr>
      <t>1.2.3</t>
    </r>
  </si>
  <si>
    <r>
      <rPr>
        <sz val="9"/>
        <color indexed="8"/>
        <rFont val="Times New Roman"/>
        <family val="1"/>
      </rPr>
      <t>Finalizing the review of the legal framework related to the governance of justice based on the component related to the HJC, consultation and adoption of acts)</t>
    </r>
  </si>
  <si>
    <r>
      <rPr>
        <sz val="9"/>
        <color indexed="8"/>
        <rFont val="Times New Roman"/>
        <family val="1"/>
      </rPr>
      <t>92902AA (03310)</t>
    </r>
  </si>
  <si>
    <r>
      <rPr>
        <sz val="9"/>
        <color indexed="8"/>
        <rFont val="Times New Roman"/>
        <family val="1"/>
      </rPr>
      <t>High Judicial Council.</t>
    </r>
  </si>
  <si>
    <r>
      <rPr>
        <b/>
        <sz val="9"/>
        <color indexed="8"/>
        <rFont val="Times New Roman"/>
        <family val="1"/>
      </rPr>
      <t>1.2.4</t>
    </r>
  </si>
  <si>
    <r>
      <rPr>
        <sz val="9"/>
        <color indexed="8"/>
        <rFont val="Times New Roman"/>
        <family val="1"/>
      </rPr>
      <t>Review and consolidation of the internal rules of the HJC</t>
    </r>
  </si>
  <si>
    <r>
      <rPr>
        <sz val="9"/>
        <color indexed="8"/>
        <rFont val="Times New Roman"/>
        <family val="1"/>
      </rPr>
      <t>92902AA (03310)</t>
    </r>
  </si>
  <si>
    <r>
      <rPr>
        <sz val="9"/>
        <color indexed="8"/>
        <rFont val="Times New Roman"/>
        <family val="1"/>
      </rPr>
      <t>High Judicial Council.</t>
    </r>
  </si>
  <si>
    <r>
      <rPr>
        <b/>
        <sz val="9"/>
        <color indexed="8"/>
        <rFont val="Times New Roman"/>
        <family val="1"/>
      </rPr>
      <t>1.2.5</t>
    </r>
  </si>
  <si>
    <r>
      <rPr>
        <sz val="9"/>
        <color indexed="8"/>
        <rFont val="Times New Roman"/>
        <family val="1"/>
      </rPr>
      <t>Preparation of the analysis of the implementation of the reform in the justice system based on the component related to the HPC</t>
    </r>
  </si>
  <si>
    <r>
      <rPr>
        <sz val="9"/>
        <rFont val="Times New Roman"/>
        <family val="1"/>
      </rPr>
      <t>93501AA  (01110)</t>
    </r>
  </si>
  <si>
    <r>
      <rPr>
        <sz val="9"/>
        <color indexed="8"/>
        <rFont val="Times New Roman"/>
        <family val="1"/>
      </rPr>
      <t>High Prosecutorial Council</t>
    </r>
  </si>
  <si>
    <r>
      <rPr>
        <b/>
        <sz val="9"/>
        <color indexed="8"/>
        <rFont val="Times New Roman"/>
        <family val="1"/>
      </rPr>
      <t>1.2.6</t>
    </r>
  </si>
  <si>
    <r>
      <rPr>
        <sz val="9"/>
        <color indexed="8"/>
        <rFont val="Times New Roman"/>
        <family val="1"/>
      </rPr>
      <t>Preparation of the response on the analysis of the review of the law on the status and governance structure of the HPC (draft legal proposals)</t>
    </r>
  </si>
  <si>
    <r>
      <rPr>
        <sz val="9"/>
        <rFont val="Times New Roman"/>
        <family val="1"/>
      </rPr>
      <t>93501AA  (01110)</t>
    </r>
  </si>
  <si>
    <r>
      <rPr>
        <sz val="9"/>
        <color indexed="8"/>
        <rFont val="Times New Roman"/>
        <family val="1"/>
      </rPr>
      <t>High Prosecutorial Council</t>
    </r>
  </si>
  <si>
    <r>
      <rPr>
        <b/>
        <sz val="9"/>
        <color indexed="8"/>
        <rFont val="Times New Roman"/>
        <family val="1"/>
      </rPr>
      <t>1.2.7</t>
    </r>
  </si>
  <si>
    <r>
      <rPr>
        <sz val="9"/>
        <color indexed="8"/>
        <rFont val="Times New Roman"/>
        <family val="1"/>
      </rPr>
      <t xml:space="preserve">Finalizing the review of the legal framework related to the governance of justice based on the component related to the HPC, consultation and adoption of acts) </t>
    </r>
  </si>
  <si>
    <r>
      <rPr>
        <sz val="9"/>
        <rFont val="Times New Roman"/>
        <family val="1"/>
      </rPr>
      <t>93501AA  (01110)</t>
    </r>
  </si>
  <si>
    <r>
      <rPr>
        <sz val="9"/>
        <color indexed="8"/>
        <rFont val="Times New Roman"/>
        <family val="1"/>
      </rPr>
      <t>High Prosecutorial Council</t>
    </r>
  </si>
  <si>
    <r>
      <rPr>
        <b/>
        <sz val="9"/>
        <color indexed="8"/>
        <rFont val="Times New Roman"/>
        <family val="1"/>
      </rPr>
      <t>1.2.8</t>
    </r>
  </si>
  <si>
    <r>
      <rPr>
        <sz val="9"/>
        <color indexed="8"/>
        <rFont val="Times New Roman"/>
        <family val="1"/>
      </rPr>
      <t xml:space="preserve"> Review and consolidation of the internal rules of the HPC.</t>
    </r>
  </si>
  <si>
    <r>
      <rPr>
        <sz val="9"/>
        <rFont val="Times New Roman"/>
        <family val="1"/>
      </rPr>
      <t>93501AA  (01110)</t>
    </r>
  </si>
  <si>
    <r>
      <rPr>
        <sz val="9"/>
        <color indexed="8"/>
        <rFont val="Times New Roman"/>
        <family val="1"/>
      </rPr>
      <t>High Prosecutorial Council</t>
    </r>
  </si>
  <si>
    <r>
      <rPr>
        <b/>
        <sz val="9"/>
        <color indexed="8"/>
        <rFont val="Times New Roman"/>
        <family val="1"/>
      </rPr>
      <t>1.2.9</t>
    </r>
  </si>
  <si>
    <r>
      <rPr>
        <sz val="9"/>
        <color indexed="8"/>
        <rFont val="Times New Roman"/>
        <family val="1"/>
      </rPr>
      <t>Preparation of the analysis of the implementation of the reform in the justice system based on the component related to the HJI</t>
    </r>
  </si>
  <si>
    <r>
      <rPr>
        <sz val="9"/>
        <color indexed="8"/>
        <rFont val="Times New Roman"/>
        <family val="1"/>
      </rPr>
      <t>91401AA (01110)</t>
    </r>
  </si>
  <si>
    <r>
      <rPr>
        <sz val="9"/>
        <color indexed="8"/>
        <rFont val="Times New Roman"/>
        <family val="1"/>
      </rPr>
      <t>High Justice Inspector</t>
    </r>
  </si>
  <si>
    <r>
      <rPr>
        <b/>
        <sz val="9"/>
        <color indexed="8"/>
        <rFont val="Times New Roman"/>
        <family val="1"/>
      </rPr>
      <t>1.2.10</t>
    </r>
  </si>
  <si>
    <r>
      <rPr>
        <sz val="9"/>
        <color indexed="8"/>
        <rFont val="Times New Roman"/>
        <family val="1"/>
      </rPr>
      <t xml:space="preserve"> Preparation of the response on the analysis of the review of the law on the status and governance structure of the HJI (draft legal proposals)</t>
    </r>
  </si>
  <si>
    <r>
      <rPr>
        <sz val="9"/>
        <color indexed="8"/>
        <rFont val="Times New Roman"/>
        <family val="1"/>
      </rPr>
      <t>91401AA (01110)</t>
    </r>
  </si>
  <si>
    <r>
      <rPr>
        <sz val="9"/>
        <color indexed="8"/>
        <rFont val="Times New Roman"/>
        <family val="1"/>
      </rPr>
      <t>High Justice Inspector</t>
    </r>
  </si>
  <si>
    <r>
      <rPr>
        <b/>
        <sz val="9"/>
        <color indexed="8"/>
        <rFont val="Times New Roman"/>
        <family val="1"/>
      </rPr>
      <t>1.2.11</t>
    </r>
  </si>
  <si>
    <r>
      <rPr>
        <sz val="9"/>
        <color indexed="8"/>
        <rFont val="Times New Roman"/>
        <family val="1"/>
      </rPr>
      <t xml:space="preserve"> Review and consolidation of the internal rules of the HJI.</t>
    </r>
  </si>
  <si>
    <r>
      <rPr>
        <sz val="9"/>
        <color indexed="8"/>
        <rFont val="Times New Roman"/>
        <family val="1"/>
      </rPr>
      <t>91401AA (01110)</t>
    </r>
  </si>
  <si>
    <r>
      <rPr>
        <sz val="9"/>
        <color indexed="8"/>
        <rFont val="Times New Roman"/>
        <family val="1"/>
      </rPr>
      <t>High Justice Inspector</t>
    </r>
  </si>
  <si>
    <r>
      <rPr>
        <b/>
        <sz val="9"/>
        <color indexed="8"/>
        <rFont val="Times New Roman"/>
        <family val="1"/>
      </rPr>
      <t>1.2.12</t>
    </r>
  </si>
  <si>
    <r>
      <rPr>
        <sz val="9"/>
        <color indexed="8"/>
        <rFont val="Times New Roman"/>
        <family val="1"/>
      </rPr>
      <t xml:space="preserve"> Preparation of an HJI operational plan for handling backlog complaints.</t>
    </r>
  </si>
  <si>
    <r>
      <rPr>
        <sz val="9"/>
        <color indexed="8"/>
        <rFont val="Times New Roman"/>
        <family val="1"/>
      </rPr>
      <t>91401AA (01110)</t>
    </r>
  </si>
  <si>
    <r>
      <rPr>
        <sz val="9"/>
        <color indexed="8"/>
        <rFont val="Times New Roman"/>
        <family val="1"/>
      </rPr>
      <t>High Justice Inspector</t>
    </r>
  </si>
  <si>
    <r>
      <rPr>
        <b/>
        <sz val="9"/>
        <color indexed="10"/>
        <rFont val="Times New Roman"/>
        <family val="1"/>
      </rPr>
      <t>Specific Objective Cost 1.2.</t>
    </r>
  </si>
  <si>
    <r>
      <rPr>
        <b/>
        <sz val="9"/>
        <color indexed="8"/>
        <rFont val="Times New Roman"/>
        <family val="1"/>
      </rPr>
      <t xml:space="preserve">Specific Objective 1.3                                                                                         </t>
    </r>
    <r>
      <rPr>
        <sz val="9"/>
        <color indexed="8"/>
        <rFont val="Times New Roman"/>
        <family val="2"/>
      </rPr>
      <t xml:space="preserve"> Strengthening and consolidating the governance bodies of the justice system in accordance with European standards, through the creation and development of capacities to exercise their functions with independence, efficiency and professional standards, and providing service to the governance institutions of the justice system is in compliance with relevant rules and standards.</t>
    </r>
  </si>
  <si>
    <r>
      <rPr>
        <sz val="9"/>
        <color indexed="8"/>
        <rFont val="Times New Roman"/>
        <family val="1"/>
      </rPr>
      <t>High Judicial Council, High Prosecutorial Council, High Inspector of Justice</t>
    </r>
  </si>
  <si>
    <r>
      <rPr>
        <sz val="9"/>
        <color indexed="8"/>
        <rFont val="Times New Roman"/>
        <family val="1"/>
      </rPr>
      <t>Courts, Prosecution Office General</t>
    </r>
  </si>
  <si>
    <r>
      <rPr>
        <b/>
        <i/>
        <sz val="9"/>
        <color indexed="30"/>
        <rFont val="Times New Roman"/>
        <family val="1"/>
      </rPr>
      <t>Measures</t>
    </r>
  </si>
  <si>
    <r>
      <rPr>
        <b/>
        <sz val="9"/>
        <color indexed="8"/>
        <rFont val="Times New Roman"/>
        <family val="1"/>
      </rPr>
      <t>1.3.1</t>
    </r>
  </si>
  <si>
    <r>
      <rPr>
        <sz val="9"/>
        <color indexed="8"/>
        <rFont val="Times New Roman"/>
        <family val="1"/>
      </rPr>
      <t>Completion of procedures for the appointment, promotion, transfer of magistrates having graduated from the School of Magistrates.</t>
    </r>
  </si>
  <si>
    <r>
      <rPr>
        <sz val="9"/>
        <color indexed="8"/>
        <rFont val="Times New Roman"/>
        <family val="1"/>
      </rPr>
      <t>92902AA (03310)</t>
    </r>
  </si>
  <si>
    <r>
      <rPr>
        <sz val="9"/>
        <color indexed="8"/>
        <rFont val="Times New Roman"/>
        <family val="1"/>
      </rPr>
      <t>High Judicial Council, High Prosecutorial Council</t>
    </r>
  </si>
  <si>
    <r>
      <rPr>
        <b/>
        <sz val="9"/>
        <color indexed="8"/>
        <rFont val="Times New Roman"/>
        <family val="1"/>
      </rPr>
      <t>1.3.2</t>
    </r>
  </si>
  <si>
    <r>
      <rPr>
        <sz val="9"/>
        <color indexed="8"/>
        <rFont val="Times New Roman"/>
        <family val="1"/>
      </rPr>
      <t>Completion of the procedures for the appointment of magistrate and non-magistrate inspectors at HJI, as well as the completion of the recruitment of the staff of the Office of the High Inspector of Justice,</t>
    </r>
  </si>
  <si>
    <r>
      <rPr>
        <sz val="9"/>
        <color indexed="8"/>
        <rFont val="Times New Roman"/>
        <family val="1"/>
      </rPr>
      <t>92902AA (03310)</t>
    </r>
  </si>
  <si>
    <r>
      <rPr>
        <sz val="9"/>
        <color indexed="8"/>
        <rFont val="Times New Roman"/>
        <family val="1"/>
      </rPr>
      <t>High Justice Inspector</t>
    </r>
  </si>
  <si>
    <r>
      <rPr>
        <b/>
        <sz val="9"/>
        <color indexed="8"/>
        <rFont val="Times New Roman"/>
        <family val="1"/>
      </rPr>
      <t>1.3.3</t>
    </r>
  </si>
  <si>
    <r>
      <rPr>
        <sz val="9"/>
        <color indexed="8"/>
        <rFont val="Times New Roman"/>
        <family val="1"/>
      </rPr>
      <t>Establishing and strengthening the capacity of justice inspectors through job-specific trainings</t>
    </r>
  </si>
  <si>
    <r>
      <rPr>
        <sz val="9"/>
        <color indexed="8"/>
        <rFont val="Times New Roman"/>
        <family val="1"/>
      </rPr>
      <t>High Justice Inspector</t>
    </r>
  </si>
  <si>
    <r>
      <rPr>
        <b/>
        <sz val="9"/>
        <color indexed="8"/>
        <rFont val="Times New Roman"/>
        <family val="1"/>
      </rPr>
      <t>1.3.4</t>
    </r>
  </si>
  <si>
    <r>
      <rPr>
        <sz val="9"/>
        <color indexed="8"/>
        <rFont val="Times New Roman"/>
        <family val="1"/>
      </rPr>
      <t>Preparing the reports of the analysis of working groups for the identification and categorization of complaints received by other institutions, according to the scope</t>
    </r>
  </si>
  <si>
    <r>
      <rPr>
        <sz val="9"/>
        <color indexed="8"/>
        <rFont val="Times New Roman"/>
        <family val="1"/>
      </rPr>
      <t>91401AA (01110)</t>
    </r>
  </si>
  <si>
    <r>
      <rPr>
        <sz val="9"/>
        <color indexed="8"/>
        <rFont val="Times New Roman"/>
        <family val="1"/>
      </rPr>
      <t>High Justice Inspector</t>
    </r>
  </si>
  <si>
    <r>
      <rPr>
        <b/>
        <sz val="9"/>
        <color indexed="8"/>
        <rFont val="Times New Roman"/>
        <family val="1"/>
      </rPr>
      <t>1.3.5</t>
    </r>
  </si>
  <si>
    <r>
      <rPr>
        <sz val="9"/>
        <color indexed="8"/>
        <rFont val="Times New Roman"/>
        <family val="1"/>
      </rPr>
      <t>Preparation of necessary interventions for the infrastructural and logistical improvement of HJI for the provision of working/logistics facilities for the entire number of HJI employees</t>
    </r>
  </si>
  <si>
    <r>
      <rPr>
        <sz val="9"/>
        <color indexed="8"/>
        <rFont val="Times New Roman"/>
        <family val="1"/>
      </rPr>
      <t>High Justice Inspector</t>
    </r>
  </si>
  <si>
    <r>
      <rPr>
        <b/>
        <sz val="9"/>
        <color indexed="10"/>
        <rFont val="Times New Roman"/>
        <family val="1"/>
      </rPr>
      <t>Specific Objective Cost 1.3.</t>
    </r>
  </si>
  <si>
    <r>
      <rPr>
        <b/>
        <sz val="9"/>
        <color indexed="8"/>
        <rFont val="Times New Roman"/>
        <family val="1"/>
      </rPr>
      <t>Total Cost P</t>
    </r>
    <r>
      <rPr>
        <b/>
        <sz val="9"/>
        <color indexed="8"/>
        <rFont val="Calibri"/>
        <family val="2"/>
      </rPr>
      <t>o</t>
    </r>
    <r>
      <rPr>
        <b/>
        <sz val="9"/>
        <color indexed="8"/>
        <rFont val="Times New Roman"/>
        <family val="2"/>
      </rPr>
      <t>litical Goal</t>
    </r>
    <r>
      <rPr>
        <b/>
        <sz val="9"/>
        <color indexed="8"/>
        <rFont val="Times New Roman"/>
        <family val="2"/>
      </rPr>
      <t xml:space="preserve"> I (specific objectives 1.1+1.2+1.3)</t>
    </r>
  </si>
  <si>
    <r>
      <rPr>
        <b/>
        <sz val="12"/>
        <color indexed="10"/>
        <rFont val="Times New Roman"/>
        <family val="1"/>
      </rPr>
      <t>CROSS-SECTOR JUSTICE STRATEGY ACTION PLAN 2021 - -2025</t>
    </r>
  </si>
  <si>
    <r>
      <rPr>
        <b/>
        <sz val="12"/>
        <color indexed="10"/>
        <rFont val="Times New Roman"/>
        <family val="1"/>
      </rPr>
      <t>POLICY GOAL 2:  Strengthening transparency, efficiency of the judiciary and access to justice in accordance with constitutional, legal and European standards.</t>
    </r>
  </si>
  <si>
    <r>
      <rPr>
        <b/>
        <sz val="12"/>
        <color indexed="10"/>
        <rFont val="Times New Roman"/>
        <family val="1"/>
      </rPr>
      <t>BUDGET PROGRAMS</t>
    </r>
  </si>
  <si>
    <r>
      <rPr>
        <b/>
        <sz val="9"/>
        <color indexed="8"/>
        <rFont val="Times New Roman"/>
        <family val="1"/>
      </rPr>
      <t>No</t>
    </r>
  </si>
  <si>
    <r>
      <rPr>
        <b/>
        <sz val="9"/>
        <color indexed="8"/>
        <rFont val="Times New Roman"/>
        <family val="1"/>
      </rPr>
      <t>Specific Objectives</t>
    </r>
  </si>
  <si>
    <r>
      <rPr>
        <b/>
        <sz val="9"/>
        <color indexed="8"/>
        <rFont val="Times New Roman"/>
        <family val="1"/>
      </rPr>
      <t>Budget Program</t>
    </r>
  </si>
  <si>
    <r>
      <rPr>
        <b/>
        <sz val="9"/>
        <color indexed="8"/>
        <rFont val="Times New Roman"/>
        <family val="1"/>
      </rPr>
      <t>Responsible Institutions</t>
    </r>
  </si>
  <si>
    <r>
      <rPr>
        <b/>
        <sz val="9"/>
        <color indexed="8"/>
        <rFont val="Times New Roman"/>
        <family val="1"/>
      </rPr>
      <t>Implementation Period</t>
    </r>
  </si>
  <si>
    <r>
      <rPr>
        <b/>
        <sz val="9"/>
        <color indexed="8"/>
        <rFont val="Times New Roman"/>
        <family val="1"/>
      </rPr>
      <t>Indicative Cost</t>
    </r>
  </si>
  <si>
    <r>
      <rPr>
        <b/>
        <sz val="9"/>
        <color indexed="8"/>
        <rFont val="Times New Roman"/>
        <family val="1"/>
      </rPr>
      <t>Source of Financing</t>
    </r>
  </si>
  <si>
    <r>
      <rPr>
        <b/>
        <sz val="9"/>
        <color indexed="8"/>
        <rFont val="Times New Roman"/>
        <family val="1"/>
      </rPr>
      <t>Financial Gap</t>
    </r>
  </si>
  <si>
    <r>
      <rPr>
        <b/>
        <sz val="9"/>
        <color indexed="8"/>
        <rFont val="Times New Roman"/>
        <family val="1"/>
      </rPr>
      <t>Budget Program Denomination and Product Code</t>
    </r>
  </si>
  <si>
    <r>
      <rPr>
        <b/>
        <sz val="9"/>
        <color indexed="8"/>
        <rFont val="Times New Roman"/>
        <family val="1"/>
      </rPr>
      <t>Responsible institution</t>
    </r>
  </si>
  <si>
    <r>
      <rPr>
        <b/>
        <sz val="9"/>
        <color indexed="8"/>
        <rFont val="Times New Roman"/>
        <family val="1"/>
      </rPr>
      <t>Supporting Institutions</t>
    </r>
  </si>
  <si>
    <r>
      <rPr>
        <b/>
        <sz val="9"/>
        <color indexed="8"/>
        <rFont val="Times New Roman"/>
        <family val="1"/>
      </rPr>
      <t>Commencement Date</t>
    </r>
  </si>
  <si>
    <r>
      <rPr>
        <b/>
        <sz val="9"/>
        <color indexed="8"/>
        <rFont val="Times New Roman"/>
        <family val="1"/>
      </rPr>
      <t>Ending Date</t>
    </r>
  </si>
  <si>
    <r>
      <rPr>
        <b/>
        <sz val="9"/>
        <color indexed="8"/>
        <rFont val="Times New Roman"/>
        <family val="1"/>
      </rPr>
      <t>MBP</t>
    </r>
  </si>
  <si>
    <r>
      <rPr>
        <b/>
        <sz val="9"/>
        <color indexed="8"/>
        <rFont val="Times New Roman"/>
        <family val="1"/>
      </rPr>
      <t>Foreign Financial Assistance</t>
    </r>
  </si>
  <si>
    <r>
      <rPr>
        <b/>
        <sz val="9"/>
        <color indexed="8"/>
        <rFont val="Times New Roman"/>
        <family val="1"/>
      </rPr>
      <t>Current</t>
    </r>
  </si>
  <si>
    <r>
      <rPr>
        <b/>
        <sz val="9"/>
        <color indexed="8"/>
        <rFont val="Times New Roman"/>
        <family val="1"/>
      </rPr>
      <t>Capital</t>
    </r>
  </si>
  <si>
    <r>
      <rPr>
        <b/>
        <sz val="9"/>
        <color indexed="8"/>
        <rFont val="Times New Roman"/>
        <family val="1"/>
      </rPr>
      <t>Total Cost</t>
    </r>
  </si>
  <si>
    <r>
      <rPr>
        <b/>
        <sz val="9"/>
        <color indexed="8"/>
        <rFont val="Times New Roman"/>
        <family val="1"/>
      </rPr>
      <t>Current</t>
    </r>
  </si>
  <si>
    <r>
      <rPr>
        <b/>
        <sz val="9"/>
        <color indexed="8"/>
        <rFont val="Times New Roman"/>
        <family val="1"/>
      </rPr>
      <t>Capital</t>
    </r>
  </si>
  <si>
    <r>
      <rPr>
        <b/>
        <sz val="9"/>
        <color indexed="8"/>
        <rFont val="Times New Roman"/>
        <family val="1"/>
      </rPr>
      <t>Total SB</t>
    </r>
  </si>
  <si>
    <r>
      <rPr>
        <b/>
        <sz val="9"/>
        <color indexed="8"/>
        <rFont val="Times New Roman"/>
        <family val="1"/>
      </rPr>
      <t>Current</t>
    </r>
  </si>
  <si>
    <r>
      <rPr>
        <b/>
        <sz val="9"/>
        <color indexed="8"/>
        <rFont val="Times New Roman"/>
        <family val="1"/>
      </rPr>
      <t>Capital</t>
    </r>
  </si>
  <si>
    <r>
      <rPr>
        <b/>
        <sz val="9"/>
        <color indexed="8"/>
        <rFont val="Times New Roman"/>
        <family val="1"/>
      </rPr>
      <t>Total FG</t>
    </r>
  </si>
  <si>
    <r>
      <rPr>
        <b/>
        <sz val="9"/>
        <color indexed="8"/>
        <rFont val="Times New Roman"/>
        <family val="1"/>
      </rPr>
      <t xml:space="preserve">Specific objective 2.1                                                                                    </t>
    </r>
    <r>
      <rPr>
        <sz val="9"/>
        <color indexed="8"/>
        <rFont val="Times New Roman"/>
      </rPr>
      <t xml:space="preserve"> </t>
    </r>
    <r>
      <rPr>
        <sz val="9"/>
        <color indexed="8"/>
        <rFont val="Times New Roman"/>
        <family val="2"/>
      </rPr>
      <t>Reviewing the legal framework regarding the judiciary as needed to further improve professional competence, accessibility, transparency and efficiency.</t>
    </r>
  </si>
  <si>
    <r>
      <rPr>
        <sz val="9"/>
        <color indexed="8"/>
        <rFont val="Times New Roman"/>
        <family val="1"/>
      </rPr>
      <t>Ministry of Justice</t>
    </r>
  </si>
  <si>
    <r>
      <rPr>
        <sz val="9"/>
        <color indexed="8"/>
        <rFont val="Times New Roman"/>
        <family val="1"/>
      </rPr>
      <t>High Judicial Council, High Prosecutorial Council, Prosecution Office General, Courts</t>
    </r>
  </si>
  <si>
    <r>
      <rPr>
        <b/>
        <i/>
        <sz val="9"/>
        <color indexed="30"/>
        <rFont val="Times New Roman"/>
        <family val="1"/>
      </rPr>
      <t>Measures</t>
    </r>
  </si>
  <si>
    <r>
      <rPr>
        <b/>
        <sz val="9"/>
        <color indexed="8"/>
        <rFont val="Times New Roman"/>
        <family val="1"/>
      </rPr>
      <t>2.1.1</t>
    </r>
  </si>
  <si>
    <r>
      <rPr>
        <sz val="9"/>
        <color indexed="8"/>
        <rFont val="Times New Roman"/>
        <family val="1"/>
      </rPr>
      <t>Carrying out the evaluation analysis of the necessary changes to the Civil Procedure Code (CPC)</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</si>
  <si>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</si>
  <si>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</si>
  <si>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Courts</t>
    </r>
  </si>
  <si>
    <r>
      <rPr>
        <b/>
        <sz val="9"/>
        <color indexed="8"/>
        <rFont val="Times New Roman"/>
        <family val="1"/>
      </rPr>
      <t>2.1.2</t>
    </r>
  </si>
  <si>
    <r>
      <rPr>
        <sz val="9"/>
        <color indexed="8"/>
        <rFont val="Times New Roman"/>
        <family val="1"/>
      </rPr>
      <t>Preparing, discussing and approving the package of necessary amendments to the CPC</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</si>
  <si>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</si>
  <si>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</si>
  <si>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Courts</t>
    </r>
  </si>
  <si>
    <r>
      <rPr>
        <b/>
        <sz val="9"/>
        <color indexed="8"/>
        <rFont val="Times New Roman"/>
        <family val="1"/>
      </rPr>
      <t>2.1.3</t>
    </r>
  </si>
  <si>
    <r>
      <rPr>
        <sz val="9"/>
        <color indexed="8"/>
        <rFont val="Times New Roman"/>
        <family val="1"/>
      </rPr>
      <t xml:space="preserve"> Conducting review analysis of the operation and implementation of the amended CPC</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</si>
  <si>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</si>
  <si>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</si>
  <si>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Courts</t>
    </r>
  </si>
  <si>
    <r>
      <rPr>
        <b/>
        <sz val="9"/>
        <color indexed="8"/>
        <rFont val="Times New Roman"/>
        <family val="1"/>
      </rPr>
      <t>2.1.4</t>
    </r>
  </si>
  <si>
    <r>
      <rPr>
        <sz val="9"/>
        <color indexed="8"/>
        <rFont val="Times New Roman"/>
        <family val="1"/>
      </rPr>
      <t>Carrying out the evaluation analysis of the necessary changes to the Family Code (FC)</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</si>
  <si>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</si>
  <si>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</si>
  <si>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Courts</t>
    </r>
  </si>
  <si>
    <r>
      <rPr>
        <b/>
        <sz val="9"/>
        <color indexed="8"/>
        <rFont val="Times New Roman"/>
        <family val="1"/>
      </rPr>
      <t>2.1.5</t>
    </r>
  </si>
  <si>
    <r>
      <rPr>
        <sz val="9"/>
        <color indexed="8"/>
        <rFont val="Times New Roman"/>
        <family val="1"/>
      </rPr>
      <t>Preparing, discussing and approving the package of necessary amendments to the Family code (FC).</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</si>
  <si>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</si>
  <si>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</si>
  <si>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Courts</t>
    </r>
  </si>
  <si>
    <r>
      <rPr>
        <b/>
        <sz val="9"/>
        <color indexed="8"/>
        <rFont val="Times New Roman"/>
        <family val="1"/>
      </rPr>
      <t>2.1.6</t>
    </r>
  </si>
  <si>
    <r>
      <rPr>
        <sz val="9"/>
        <color indexed="8"/>
        <rFont val="Times New Roman"/>
        <family val="1"/>
      </rPr>
      <t xml:space="preserve"> Conducting review analysis of the operation and implementation of the amended FC</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</si>
  <si>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</si>
  <si>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</si>
  <si>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Courts</t>
    </r>
  </si>
  <si>
    <r>
      <rPr>
        <b/>
        <sz val="9"/>
        <color indexed="8"/>
        <rFont val="Times New Roman"/>
        <family val="1"/>
      </rPr>
      <t>2.1.7</t>
    </r>
  </si>
  <si>
    <r>
      <rPr>
        <sz val="9"/>
        <color indexed="8"/>
        <rFont val="Times New Roman"/>
        <family val="1"/>
      </rPr>
      <t>Conducting the analysis of the evaluation of necessary amendments to the Law on Administrative Courts and Administrative Disputes</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</si>
  <si>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</si>
  <si>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</si>
  <si>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Courts</t>
    </r>
  </si>
  <si>
    <r>
      <rPr>
        <b/>
        <sz val="9"/>
        <color indexed="8"/>
        <rFont val="Times New Roman"/>
        <family val="1"/>
      </rPr>
      <t>2.1.8</t>
    </r>
  </si>
  <si>
    <r>
      <rPr>
        <sz val="9"/>
        <color indexed="8"/>
        <rFont val="Times New Roman"/>
        <family val="1"/>
      </rPr>
      <t>Preparing, discussing and approving the package of necessary amendments to the Law ‘On Administrative Courts and Administrative Disputes’.</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</si>
  <si>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</si>
  <si>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</si>
  <si>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Courts</t>
    </r>
  </si>
  <si>
    <r>
      <rPr>
        <b/>
        <sz val="9"/>
        <color indexed="8"/>
        <rFont val="Times New Roman"/>
        <family val="1"/>
      </rPr>
      <t>2.1.9</t>
    </r>
  </si>
  <si>
    <r>
      <rPr>
        <sz val="9"/>
        <color indexed="8"/>
        <rFont val="Times New Roman"/>
        <family val="1"/>
      </rPr>
      <t>Conducting the analysis of the revision of functioning and implementation of the Law ‘On Administrative Courts and Administrative Disputes’, as amended.</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</si>
  <si>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</si>
  <si>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</si>
  <si>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Courts</t>
    </r>
  </si>
  <si>
    <r>
      <rPr>
        <b/>
        <sz val="9"/>
        <color indexed="8"/>
        <rFont val="Times New Roman"/>
        <family val="1"/>
      </rPr>
      <t>2.1.10</t>
    </r>
  </si>
  <si>
    <r>
      <rPr>
        <sz val="9"/>
        <color indexed="8"/>
        <rFont val="Times New Roman"/>
        <family val="1"/>
      </rPr>
      <t>Carrying out the evaluation analysis of the necessary changes of the bylaws related to the judicial system (instructions/orders) and the standard rules for the functioning of the courts</t>
    </r>
  </si>
  <si>
    <r>
      <rPr>
        <sz val="9"/>
        <color indexed="8"/>
        <rFont val="Times New Roman"/>
        <family val="1"/>
      </rPr>
      <t>92902AA (03310)</t>
    </r>
  </si>
  <si>
    <r>
      <rPr>
        <sz val="9"/>
        <color indexed="8"/>
        <rFont val="Times New Roman"/>
        <family val="1"/>
      </rPr>
      <t>High Judicial Council.</t>
    </r>
  </si>
  <si>
    <r>
      <rPr>
        <sz val="9"/>
        <color indexed="8"/>
        <rFont val="Times New Roman"/>
        <family val="1"/>
      </rPr>
      <t>Courts</t>
    </r>
  </si>
  <si>
    <r>
      <rPr>
        <b/>
        <sz val="9"/>
        <color indexed="8"/>
        <rFont val="Times New Roman"/>
        <family val="1"/>
      </rPr>
      <t>2.1.11</t>
    </r>
  </si>
  <si>
    <r>
      <rPr>
        <sz val="9"/>
        <color indexed="8"/>
        <rFont val="Times New Roman"/>
        <family val="1"/>
      </rPr>
      <t>Preparation, discussion and approval of the package of regulatory acts for the functioning of the courts</t>
    </r>
  </si>
  <si>
    <r>
      <rPr>
        <sz val="9"/>
        <color indexed="8"/>
        <rFont val="Times New Roman"/>
        <family val="1"/>
      </rPr>
      <t>92902AA (03310)</t>
    </r>
  </si>
  <si>
    <r>
      <rPr>
        <sz val="9"/>
        <color indexed="8"/>
        <rFont val="Times New Roman"/>
        <family val="1"/>
      </rPr>
      <t>High Judicial Council.</t>
    </r>
  </si>
  <si>
    <r>
      <rPr>
        <sz val="9"/>
        <color indexed="8"/>
        <rFont val="Times New Roman"/>
        <family val="1"/>
      </rPr>
      <t>Courts</t>
    </r>
  </si>
  <si>
    <r>
      <rPr>
        <b/>
        <sz val="9"/>
        <color indexed="8"/>
        <rFont val="Times New Roman"/>
        <family val="1"/>
      </rPr>
      <t>2.1.12</t>
    </r>
  </si>
  <si>
    <r>
      <rPr>
        <sz val="9"/>
        <color indexed="8"/>
        <rFont val="Times New Roman"/>
        <family val="1"/>
      </rPr>
      <t>Conducting the analysis of the implementation of regulatory acts for the functioning of the courts</t>
    </r>
  </si>
  <si>
    <r>
      <rPr>
        <sz val="9"/>
        <color indexed="8"/>
        <rFont val="Times New Roman"/>
        <family val="1"/>
      </rPr>
      <t>92902AA (03310)</t>
    </r>
  </si>
  <si>
    <r>
      <rPr>
        <sz val="9"/>
        <color indexed="8"/>
        <rFont val="Times New Roman"/>
        <family val="1"/>
      </rPr>
      <t>High Judicial Council.</t>
    </r>
  </si>
  <si>
    <r>
      <rPr>
        <sz val="9"/>
        <color indexed="8"/>
        <rFont val="Times New Roman"/>
        <family val="1"/>
      </rPr>
      <t>Courts</t>
    </r>
  </si>
  <si>
    <r>
      <rPr>
        <b/>
        <sz val="9"/>
        <color indexed="8"/>
        <rFont val="Times New Roman"/>
        <family val="1"/>
      </rPr>
      <t>2.1.13</t>
    </r>
  </si>
  <si>
    <r>
      <rPr>
        <sz val="9"/>
        <color indexed="8"/>
        <rFont val="Times New Roman"/>
        <family val="1"/>
      </rPr>
      <t>Preparation, discussion and approval of the package of bylaw acts pertaining to the judicial civil servants.</t>
    </r>
  </si>
  <si>
    <r>
      <rPr>
        <sz val="9"/>
        <color indexed="8"/>
        <rFont val="Times New Roman"/>
        <family val="1"/>
      </rPr>
      <t>92902AA (03310)</t>
    </r>
  </si>
  <si>
    <r>
      <rPr>
        <sz val="9"/>
        <color indexed="8"/>
        <rFont val="Times New Roman"/>
        <family val="1"/>
      </rPr>
      <t>High Judicial Council.</t>
    </r>
  </si>
  <si>
    <r>
      <rPr>
        <sz val="9"/>
        <color indexed="8"/>
        <rFont val="Times New Roman"/>
        <family val="1"/>
      </rPr>
      <t xml:space="preserve">Court </t>
    </r>
  </si>
  <si>
    <r>
      <rPr>
        <b/>
        <sz val="9"/>
        <color indexed="8"/>
        <rFont val="Times New Roman"/>
        <family val="1"/>
      </rPr>
      <t>2.1.14</t>
    </r>
  </si>
  <si>
    <r>
      <rPr>
        <sz val="9"/>
        <color indexed="8"/>
        <rFont val="Times New Roman"/>
        <family val="1"/>
      </rPr>
      <t>Conducting the analysis of the implementation of the legal framework related to judicial civil servants</t>
    </r>
  </si>
  <si>
    <r>
      <rPr>
        <sz val="9"/>
        <color indexed="8"/>
        <rFont val="Times New Roman"/>
        <family val="1"/>
      </rPr>
      <t>91401AA (01110)</t>
    </r>
  </si>
  <si>
    <r>
      <rPr>
        <sz val="9"/>
        <color indexed="8"/>
        <rFont val="Times New Roman"/>
        <family val="1"/>
      </rPr>
      <t>High Judicial Council.</t>
    </r>
  </si>
  <si>
    <r>
      <rPr>
        <sz val="9"/>
        <color indexed="8"/>
        <rFont val="Times New Roman"/>
        <family val="1"/>
      </rPr>
      <t>Courts</t>
    </r>
  </si>
  <si>
    <r>
      <rPr>
        <b/>
        <sz val="9"/>
        <color indexed="10"/>
        <rFont val="Times New Roman"/>
        <family val="1"/>
      </rPr>
      <t>Specific Objective Cost 2.1.</t>
    </r>
  </si>
  <si>
    <r>
      <rPr>
        <sz val="9"/>
        <color indexed="8"/>
        <rFont val="Times New Roman"/>
        <family val="1"/>
      </rPr>
      <t xml:space="preserve">Specific 2 </t>
    </r>
  </si>
  <si>
    <r>
      <rPr>
        <b/>
        <sz val="9"/>
        <color indexed="8"/>
        <rFont val="Times New Roman"/>
        <family val="1"/>
      </rPr>
      <t xml:space="preserve">Specific Objective 2.2                                                                                          </t>
    </r>
    <r>
      <rPr>
        <sz val="9"/>
        <color indexed="8"/>
        <rFont val="Times New Roman"/>
      </rPr>
      <t xml:space="preserve"> </t>
    </r>
    <r>
      <rPr>
        <sz val="9"/>
        <color indexed="8"/>
        <rFont val="Times New Roman"/>
        <family val="2"/>
      </rPr>
      <t>Institutional strengthening and capacity building of the Constitutional Court (CC), provision with adequate resources and its professional functioning, in a transparent and effective manner.</t>
    </r>
  </si>
  <si>
    <r>
      <rPr>
        <sz val="9"/>
        <color indexed="8"/>
        <rFont val="Times New Roman"/>
        <family val="1"/>
      </rPr>
      <t>Constitutional Court</t>
    </r>
  </si>
  <si>
    <r>
      <rPr>
        <sz val="9"/>
        <color indexed="8"/>
        <rFont val="Times New Roman"/>
        <family val="1"/>
      </rPr>
      <t>Constitutional, and Justice Appointments Council.</t>
    </r>
  </si>
  <si>
    <r>
      <rPr>
        <b/>
        <i/>
        <sz val="9"/>
        <color indexed="30"/>
        <rFont val="Times New Roman"/>
        <family val="1"/>
      </rPr>
      <t>Measures</t>
    </r>
  </si>
  <si>
    <r>
      <rPr>
        <b/>
        <sz val="9"/>
        <color indexed="8"/>
        <rFont val="Times New Roman"/>
        <family val="1"/>
      </rPr>
      <t>2.2.1</t>
    </r>
  </si>
  <si>
    <r>
      <rPr>
        <sz val="9"/>
        <color indexed="8"/>
        <rFont val="Times New Roman"/>
        <family val="1"/>
      </rPr>
      <t>Carrying out the analysis on the vacancies in the CC, announcing the calls and filling out the vacancies</t>
    </r>
  </si>
  <si>
    <r>
      <rPr>
        <sz val="9"/>
        <color indexed="8"/>
        <rFont val="Times New Roman"/>
        <family val="1"/>
      </rPr>
      <t>Constitutional Court</t>
    </r>
  </si>
  <si>
    <r>
      <rPr>
        <sz val="9"/>
        <color indexed="8"/>
        <rFont val="Times New Roman"/>
        <family val="1"/>
      </rPr>
      <t xml:space="preserve"> Justice Appointments Council, President, Assembly, High Court</t>
    </r>
  </si>
  <si>
    <r>
      <rPr>
        <b/>
        <sz val="9"/>
        <color indexed="8"/>
        <rFont val="Times New Roman"/>
        <family val="1"/>
      </rPr>
      <t>2.2.2</t>
    </r>
  </si>
  <si>
    <r>
      <rPr>
        <sz val="9"/>
        <color indexed="8"/>
        <rFont val="Times New Roman"/>
        <family val="1"/>
      </rPr>
      <t xml:space="preserve"> Preparation, publication and dissemination of monitoring reports on the implementation of the new methodology for assessing the training needs of judges </t>
    </r>
  </si>
  <si>
    <r>
      <rPr>
        <sz val="9"/>
        <color indexed="8"/>
        <rFont val="Times New Roman"/>
        <family val="1"/>
      </rPr>
      <t>Constitutional Court</t>
    </r>
  </si>
  <si>
    <r>
      <rPr>
        <sz val="9"/>
        <color indexed="8"/>
        <rFont val="Times New Roman"/>
        <family val="1"/>
      </rPr>
      <t>School of Magistrates</t>
    </r>
  </si>
  <si>
    <r>
      <rPr>
        <b/>
        <sz val="9"/>
        <color indexed="8"/>
        <rFont val="Times New Roman"/>
        <family val="1"/>
      </rPr>
      <t>2.2.3</t>
    </r>
  </si>
  <si>
    <r>
      <rPr>
        <sz val="9"/>
        <color indexed="8"/>
        <rFont val="Times New Roman"/>
        <family val="1"/>
      </rPr>
      <t>Infrastructure/logistics improvement of the Constitutional Court based on the findings of the analysis</t>
    </r>
  </si>
  <si>
    <r>
      <rPr>
        <sz val="9"/>
        <color indexed="8"/>
        <rFont val="Times New Roman"/>
        <family val="1"/>
      </rPr>
      <t>Constitutional Court</t>
    </r>
  </si>
  <si>
    <r>
      <rPr>
        <b/>
        <sz val="9"/>
        <color indexed="8"/>
        <rFont val="Times New Roman"/>
        <family val="1"/>
      </rPr>
      <t>2.2.4</t>
    </r>
  </si>
  <si>
    <r>
      <rPr>
        <sz val="9"/>
        <color indexed="8"/>
        <rFont val="Times New Roman"/>
        <family val="1"/>
      </rPr>
      <t>Conducting a study and specifying requirements of the Constitutional Court regarding information technology, including</t>
    </r>
    <r>
      <rPr>
        <sz val="9"/>
        <color indexed="8"/>
        <rFont val="Times New Roman"/>
      </rPr>
      <t xml:space="preserve"> </t>
    </r>
    <r>
      <rPr>
        <i/>
        <sz val="9"/>
        <color indexed="8"/>
        <rFont val="Times New Roman"/>
        <family val="2"/>
      </rPr>
      <t>online</t>
    </r>
    <r>
      <rPr>
        <sz val="9"/>
        <color indexed="8"/>
        <rFont val="Times New Roman"/>
      </rPr>
      <t xml:space="preserve"> </t>
    </r>
    <r>
      <rPr>
        <sz val="9"/>
        <color indexed="8"/>
        <rFont val="Times New Roman"/>
        <family val="2"/>
      </rPr>
      <t xml:space="preserve">registry and case management, electronic archiving, as well as the need for specialized staff, etc. </t>
    </r>
  </si>
  <si>
    <r>
      <rPr>
        <sz val="9"/>
        <color indexed="8"/>
        <rFont val="Times New Roman"/>
        <family val="1"/>
      </rPr>
      <t>Constitutional Court</t>
    </r>
  </si>
  <si>
    <r>
      <rPr>
        <b/>
        <sz val="9"/>
        <color indexed="8"/>
        <rFont val="Times New Roman"/>
        <family val="1"/>
      </rPr>
      <t>2.2.5</t>
    </r>
  </si>
  <si>
    <r>
      <rPr>
        <sz val="9"/>
        <color indexed="8"/>
        <rFont val="Times New Roman"/>
        <family val="1"/>
      </rPr>
      <t>Purchasing the</t>
    </r>
    <r>
      <rPr>
        <sz val="9"/>
        <color indexed="8"/>
        <rFont val="Times New Roman"/>
      </rPr>
      <t xml:space="preserve"> </t>
    </r>
    <r>
      <rPr>
        <i/>
        <sz val="9"/>
        <color indexed="8"/>
        <rFont val="Times New Roman"/>
        <family val="2"/>
      </rPr>
      <t>hardware</t>
    </r>
    <r>
      <rPr>
        <sz val="9"/>
        <color indexed="8"/>
        <rFont val="Times New Roman"/>
      </rPr>
      <t xml:space="preserve"> </t>
    </r>
    <r>
      <rPr>
        <sz val="9"/>
        <color indexed="8"/>
        <rFont val="Times New Roman"/>
        <family val="2"/>
      </rPr>
      <t>and</t>
    </r>
    <r>
      <rPr>
        <sz val="9"/>
        <color indexed="8"/>
        <rFont val="Times New Roman"/>
      </rPr>
      <t xml:space="preserve"> </t>
    </r>
    <r>
      <rPr>
        <i/>
        <sz val="9"/>
        <color indexed="8"/>
        <rFont val="Times New Roman"/>
        <family val="2"/>
      </rPr>
      <t>software</t>
    </r>
    <r>
      <rPr>
        <sz val="9"/>
        <color indexed="8"/>
        <rFont val="Times New Roman"/>
      </rPr>
      <t xml:space="preserve"> </t>
    </r>
    <r>
      <rPr>
        <sz val="9"/>
        <color indexed="8"/>
        <rFont val="Times New Roman"/>
        <family val="2"/>
      </rPr>
      <t>for the Constitutional Court</t>
    </r>
    <r>
      <rPr>
        <sz val="9"/>
        <color indexed="8"/>
        <rFont val="Times New Roman"/>
      </rPr>
      <t>.</t>
    </r>
  </si>
  <si>
    <r>
      <rPr>
        <sz val="9"/>
        <color indexed="8"/>
        <rFont val="Times New Roman"/>
        <family val="1"/>
      </rPr>
      <t>Constitutional Court</t>
    </r>
  </si>
  <si>
    <r>
      <rPr>
        <b/>
        <sz val="9"/>
        <color indexed="8"/>
        <rFont val="Times New Roman"/>
        <family val="1"/>
      </rPr>
      <t>2.2.6</t>
    </r>
  </si>
  <si>
    <r>
      <rPr>
        <sz val="9"/>
        <color indexed="8"/>
        <rFont val="Times New Roman"/>
        <family val="1"/>
      </rPr>
      <t>Preparation, publication and dissemination of monitoring reports on the implementation of the new methodology for the evaluation of trainers.</t>
    </r>
  </si>
  <si>
    <r>
      <rPr>
        <sz val="9"/>
        <color indexed="8"/>
        <rFont val="Times New Roman"/>
        <family val="1"/>
      </rPr>
      <t>Constitutional Court</t>
    </r>
  </si>
  <si>
    <r>
      <rPr>
        <b/>
        <sz val="9"/>
        <color indexed="10"/>
        <rFont val="Times New Roman"/>
        <family val="1"/>
      </rPr>
      <t>Specific Objective Cost 2.2.</t>
    </r>
  </si>
  <si>
    <r>
      <rPr>
        <b/>
        <sz val="9"/>
        <rFont val="Times New Roman"/>
        <family val="1"/>
      </rPr>
      <t>Specific Objective 2.3</t>
    </r>
    <r>
      <rPr>
        <sz val="9"/>
        <rFont val="Times New Roman"/>
      </rPr>
      <t xml:space="preserve">                                                                    :</t>
    </r>
    <r>
      <rPr>
        <sz val="9"/>
        <color indexed="8"/>
        <rFont val="Times New Roman"/>
        <family val="2"/>
      </rPr>
      <t xml:space="preserve"> Enhancing the efficiency and professional capacity of the training system, which ensures progress towards European practices and quality in the field of justice by providing an adequate number of magistrates and legal advisers and assistants having been trained for the justice system in Albania. </t>
    </r>
  </si>
  <si>
    <r>
      <rPr>
        <sz val="9"/>
        <color indexed="8"/>
        <rFont val="Times New Roman"/>
        <family val="1"/>
      </rPr>
      <t>School of Magistrates</t>
    </r>
  </si>
  <si>
    <r>
      <rPr>
        <sz val="9"/>
        <color indexed="8"/>
        <rFont val="Times New Roman"/>
        <family val="1"/>
      </rPr>
      <t>Ministry of Justice, High Judicial Council</t>
    </r>
  </si>
  <si>
    <r>
      <rPr>
        <b/>
        <i/>
        <sz val="9"/>
        <color indexed="30"/>
        <rFont val="Times New Roman"/>
        <family val="1"/>
      </rPr>
      <t>Measures</t>
    </r>
  </si>
  <si>
    <r>
      <rPr>
        <b/>
        <sz val="9"/>
        <color indexed="8"/>
        <rFont val="Times New Roman"/>
        <family val="1"/>
      </rPr>
      <t>2.3.1</t>
    </r>
  </si>
  <si>
    <r>
      <rPr>
        <sz val="9"/>
        <color indexed="8"/>
        <rFont val="Times New Roman"/>
        <family val="1"/>
      </rPr>
      <t>Carrying out the analysis of the compliance of the methodology for the training needs assessment with the European standards</t>
    </r>
  </si>
  <si>
    <r>
      <rPr>
        <sz val="9"/>
        <rFont val="Times New Roman"/>
        <family val="1"/>
      </rPr>
      <t>91401AA (01110)</t>
    </r>
  </si>
  <si>
    <r>
      <rPr>
        <sz val="9"/>
        <color indexed="8"/>
        <rFont val="Times New Roman"/>
        <family val="1"/>
      </rPr>
      <t>School of Magistrates</t>
    </r>
  </si>
  <si>
    <r>
      <rPr>
        <sz val="9"/>
        <color indexed="8"/>
        <rFont val="Times New Roman"/>
        <family val="1"/>
      </rPr>
      <t>High Judicial Council, High Prosecutorial Council</t>
    </r>
  </si>
  <si>
    <r>
      <rPr>
        <b/>
        <sz val="9"/>
        <color indexed="8"/>
        <rFont val="Times New Roman"/>
        <family val="1"/>
      </rPr>
      <t>2.3.2</t>
    </r>
  </si>
  <si>
    <r>
      <rPr>
        <sz val="9"/>
        <color indexed="8"/>
        <rFont val="Times New Roman"/>
        <family val="1"/>
      </rPr>
      <t>Preparation of a new methodology for the assessment of training needs based on the results of the compliance analysis</t>
    </r>
  </si>
  <si>
    <r>
      <rPr>
        <sz val="9"/>
        <rFont val="Times New Roman"/>
        <family val="1"/>
      </rPr>
      <t>91401AA (01110)</t>
    </r>
  </si>
  <si>
    <r>
      <rPr>
        <sz val="9"/>
        <color indexed="8"/>
        <rFont val="Times New Roman"/>
        <family val="1"/>
      </rPr>
      <t>School of Magistrates</t>
    </r>
  </si>
  <si>
    <r>
      <rPr>
        <sz val="9"/>
        <color indexed="8"/>
        <rFont val="Times New Roman"/>
        <family val="1"/>
      </rPr>
      <t>High Judicial Council, High Prosecutorial Council</t>
    </r>
  </si>
  <si>
    <r>
      <rPr>
        <b/>
        <sz val="9"/>
        <color indexed="8"/>
        <rFont val="Times New Roman"/>
        <family val="1"/>
      </rPr>
      <t>2.3.3</t>
    </r>
  </si>
  <si>
    <r>
      <rPr>
        <sz val="9"/>
        <color indexed="8"/>
        <rFont val="Times New Roman"/>
        <family val="1"/>
      </rPr>
      <t>Preparation, publication and dissemination of monitoring reports on the implementation of the new methodology for assessing the training needs</t>
    </r>
  </si>
  <si>
    <r>
      <rPr>
        <sz val="9"/>
        <rFont val="Times New Roman"/>
        <family val="1"/>
      </rPr>
      <t>91401AA (01110)</t>
    </r>
  </si>
  <si>
    <r>
      <rPr>
        <sz val="9"/>
        <color indexed="8"/>
        <rFont val="Times New Roman"/>
        <family val="1"/>
      </rPr>
      <t>School of Magistrates</t>
    </r>
  </si>
  <si>
    <r>
      <rPr>
        <sz val="9"/>
        <color indexed="8"/>
        <rFont val="Times New Roman"/>
        <family val="1"/>
      </rPr>
      <t>High Judicial Council, High Prosecutorial Council</t>
    </r>
  </si>
  <si>
    <r>
      <rPr>
        <b/>
        <sz val="9"/>
        <color indexed="8"/>
        <rFont val="Times New Roman"/>
        <family val="1"/>
      </rPr>
      <t>2.3.4</t>
    </r>
  </si>
  <si>
    <r>
      <rPr>
        <sz val="9"/>
        <color indexed="8"/>
        <rFont val="Times New Roman"/>
        <family val="1"/>
      </rPr>
      <t>Carrying out the analysis of the compliance of the methodology for the evaluation of the trainers with the European standards.</t>
    </r>
  </si>
  <si>
    <r>
      <rPr>
        <sz val="9"/>
        <rFont val="Times New Roman"/>
        <family val="1"/>
      </rPr>
      <t>91401AA (01110)</t>
    </r>
  </si>
  <si>
    <r>
      <rPr>
        <sz val="9"/>
        <color indexed="8"/>
        <rFont val="Times New Roman"/>
        <family val="1"/>
      </rPr>
      <t>School of Magistrates</t>
    </r>
  </si>
  <si>
    <r>
      <rPr>
        <b/>
        <sz val="9"/>
        <color indexed="8"/>
        <rFont val="Times New Roman"/>
        <family val="1"/>
      </rPr>
      <t>2.3.5</t>
    </r>
  </si>
  <si>
    <r>
      <rPr>
        <sz val="9"/>
        <color indexed="8"/>
        <rFont val="Times New Roman"/>
        <family val="1"/>
      </rPr>
      <t>Preparation of a new methodology for the evaluation of trainers based on the results of the compliance analysis</t>
    </r>
  </si>
  <si>
    <r>
      <rPr>
        <sz val="9"/>
        <color indexed="8"/>
        <rFont val="Times New Roman"/>
        <family val="1"/>
      </rPr>
      <t>School of Magistrates</t>
    </r>
  </si>
  <si>
    <r>
      <rPr>
        <b/>
        <sz val="9"/>
        <color indexed="8"/>
        <rFont val="Times New Roman"/>
        <family val="1"/>
      </rPr>
      <t>2.3.6</t>
    </r>
  </si>
  <si>
    <r>
      <rPr>
        <sz val="9"/>
        <color indexed="8"/>
        <rFont val="Times New Roman"/>
        <family val="1"/>
      </rPr>
      <t>Preparation, publication and dissemination of monitoring reports on the implementation of the new methodology for the evaluation of trainers.</t>
    </r>
  </si>
  <si>
    <r>
      <rPr>
        <sz val="9"/>
        <color indexed="8"/>
        <rFont val="Times New Roman"/>
        <family val="1"/>
      </rPr>
      <t>School of Magistrates</t>
    </r>
  </si>
  <si>
    <r>
      <rPr>
        <sz val="9"/>
        <color indexed="8"/>
        <rFont val="Times New Roman"/>
        <family val="1"/>
      </rPr>
      <t>High Judicial Council.</t>
    </r>
  </si>
  <si>
    <r>
      <rPr>
        <b/>
        <sz val="9"/>
        <color indexed="8"/>
        <rFont val="Times New Roman"/>
        <family val="1"/>
      </rPr>
      <t>2.3.7</t>
    </r>
  </si>
  <si>
    <r>
      <rPr>
        <sz val="9"/>
        <color indexed="8"/>
        <rFont val="Times New Roman"/>
        <family val="1"/>
      </rPr>
      <t>Carrying out the analysis of the compliance of the methodology of the continuous training with the European standards.</t>
    </r>
  </si>
  <si>
    <r>
      <rPr>
        <sz val="9"/>
        <rFont val="Times New Roman"/>
        <family val="1"/>
      </rPr>
      <t>91401AA (01110)</t>
    </r>
  </si>
  <si>
    <r>
      <rPr>
        <sz val="9"/>
        <color indexed="8"/>
        <rFont val="Times New Roman"/>
        <family val="1"/>
      </rPr>
      <t>School of Magistrates</t>
    </r>
  </si>
  <si>
    <r>
      <rPr>
        <sz val="9"/>
        <color indexed="8"/>
        <rFont val="Times New Roman"/>
        <family val="1"/>
      </rPr>
      <t>High Judicial Council, High Prosecutorial Council</t>
    </r>
  </si>
  <si>
    <r>
      <rPr>
        <b/>
        <sz val="9"/>
        <color indexed="8"/>
        <rFont val="Times New Roman"/>
        <family val="1"/>
      </rPr>
      <t>2.3.8</t>
    </r>
  </si>
  <si>
    <r>
      <rPr>
        <sz val="9"/>
        <color indexed="8"/>
        <rFont val="Times New Roman"/>
        <family val="1"/>
      </rPr>
      <t>Preparation and unification of the new methodology for the continuous training based on the results of the compliance analysis.</t>
    </r>
  </si>
  <si>
    <r>
      <rPr>
        <sz val="9"/>
        <color indexed="8"/>
        <rFont val="Times New Roman"/>
        <family val="1"/>
      </rPr>
      <t>School of Magistrates</t>
    </r>
  </si>
  <si>
    <r>
      <rPr>
        <b/>
        <sz val="9"/>
        <color indexed="8"/>
        <rFont val="Times New Roman"/>
        <family val="1"/>
      </rPr>
      <t>2.3.9</t>
    </r>
  </si>
  <si>
    <r>
      <rPr>
        <sz val="9"/>
        <color indexed="8"/>
        <rFont val="Times New Roman"/>
        <family val="1"/>
      </rPr>
      <t>Preparation, publication and dissemination of monitoring reports on the implementation of the new methodology for the continuous training.</t>
    </r>
  </si>
  <si>
    <r>
      <rPr>
        <sz val="9"/>
        <color indexed="8"/>
        <rFont val="Times New Roman"/>
        <family val="1"/>
      </rPr>
      <t>School of Magistrates</t>
    </r>
  </si>
  <si>
    <r>
      <rPr>
        <b/>
        <sz val="9"/>
        <color indexed="8"/>
        <rFont val="Times New Roman"/>
        <family val="1"/>
      </rPr>
      <t>2.3.10</t>
    </r>
  </si>
  <si>
    <r>
      <rPr>
        <sz val="9"/>
        <color indexed="8"/>
        <rFont val="Times New Roman"/>
        <family val="1"/>
      </rPr>
      <t xml:space="preserve"> Conducting an analysis of the need for the review of continuous training programs.</t>
    </r>
  </si>
  <si>
    <r>
      <rPr>
        <sz val="9"/>
        <rFont val="Times New Roman"/>
        <family val="1"/>
      </rPr>
      <t>91401AA (01110)</t>
    </r>
  </si>
  <si>
    <r>
      <rPr>
        <sz val="9"/>
        <color indexed="8"/>
        <rFont val="Times New Roman"/>
        <family val="1"/>
      </rPr>
      <t>School of Magistrates</t>
    </r>
  </si>
  <si>
    <r>
      <rPr>
        <sz val="9"/>
        <color indexed="8"/>
        <rFont val="Times New Roman"/>
        <family val="1"/>
      </rPr>
      <t>High Judicial Council, High Prosecutorial Council</t>
    </r>
  </si>
  <si>
    <r>
      <rPr>
        <b/>
        <sz val="9"/>
        <color indexed="8"/>
        <rFont val="Times New Roman"/>
        <family val="1"/>
      </rPr>
      <t>2.3.11</t>
    </r>
  </si>
  <si>
    <r>
      <rPr>
        <sz val="9"/>
        <color indexed="8"/>
        <rFont val="Times New Roman"/>
        <family val="1"/>
      </rPr>
      <t>Preparing the continuous training programs in accordance with European standards.</t>
    </r>
  </si>
  <si>
    <r>
      <rPr>
        <sz val="9"/>
        <rFont val="Times New Roman"/>
        <family val="1"/>
      </rPr>
      <t>91401AA (01110)</t>
    </r>
  </si>
  <si>
    <r>
      <rPr>
        <sz val="9"/>
        <color indexed="8"/>
        <rFont val="Times New Roman"/>
        <family val="1"/>
      </rPr>
      <t>School of Magistrates</t>
    </r>
  </si>
  <si>
    <r>
      <rPr>
        <b/>
        <sz val="9"/>
        <color indexed="8"/>
        <rFont val="Times New Roman"/>
        <family val="1"/>
      </rPr>
      <t>2.3.12</t>
    </r>
  </si>
  <si>
    <r>
      <rPr>
        <sz val="9"/>
        <color indexed="8"/>
        <rFont val="Times New Roman"/>
        <family val="1"/>
      </rPr>
      <t>Conducting the analysis of the evaluation of necessary amendments to the Law ‘On the School of Magistrates in the Republic of Albania’ and its regulations.</t>
    </r>
  </si>
  <si>
    <r>
      <rPr>
        <sz val="9"/>
        <rFont val="Times New Roman"/>
        <family val="1"/>
      </rPr>
      <t>92801AA (01110)</t>
    </r>
  </si>
  <si>
    <r>
      <rPr>
        <sz val="9"/>
        <color indexed="8"/>
        <rFont val="Times New Roman"/>
        <family val="1"/>
      </rPr>
      <t>Ministry of Justice</t>
    </r>
  </si>
  <si>
    <r>
      <rPr>
        <sz val="9"/>
        <color indexed="8"/>
        <rFont val="Times New Roman"/>
        <family val="1"/>
      </rPr>
      <t>School of Magistrates, High Judicial Council, High Prosecutorial Council, Prosecution Office General</t>
    </r>
  </si>
  <si>
    <r>
      <rPr>
        <b/>
        <sz val="9"/>
        <color indexed="8"/>
        <rFont val="Times New Roman"/>
        <family val="1"/>
      </rPr>
      <t>2.3.13</t>
    </r>
  </si>
  <si>
    <r>
      <rPr>
        <sz val="9"/>
        <color indexed="8"/>
        <rFont val="Times New Roman"/>
        <family val="1"/>
      </rPr>
      <t>Preparing, discussing and approving the package of necessary amendments to the Law ‘On the School of Magistrates in the Republic of Albania’ and its regulations.</t>
    </r>
  </si>
  <si>
    <r>
      <rPr>
        <sz val="9"/>
        <rFont val="Times New Roman"/>
        <family val="1"/>
      </rPr>
      <t>92801AA (01110)</t>
    </r>
  </si>
  <si>
    <r>
      <rPr>
        <sz val="9"/>
        <color indexed="8"/>
        <rFont val="Times New Roman"/>
        <family val="1"/>
      </rPr>
      <t>Ministry of Justice</t>
    </r>
  </si>
  <si>
    <r>
      <rPr>
        <sz val="9"/>
        <color indexed="8"/>
        <rFont val="Times New Roman"/>
        <family val="1"/>
      </rPr>
      <t>School of Magistrates, High Judicial Council, High Prosecutorial Council, Prosecution Office General</t>
    </r>
  </si>
  <si>
    <r>
      <rPr>
        <b/>
        <sz val="9"/>
        <color indexed="8"/>
        <rFont val="Times New Roman"/>
        <family val="1"/>
      </rPr>
      <t>2.3.14</t>
    </r>
  </si>
  <si>
    <r>
      <rPr>
        <sz val="9"/>
        <color indexed="8"/>
        <rFont val="Times New Roman"/>
        <family val="1"/>
      </rPr>
      <t xml:space="preserve">Preparation and approval of the methodology of studies and publications of the School of Magistrates in accordance with European standards </t>
    </r>
  </si>
  <si>
    <r>
      <rPr>
        <sz val="9"/>
        <color indexed="8"/>
        <rFont val="Times New Roman"/>
        <family val="1"/>
      </rPr>
      <t>School of Magistrates</t>
    </r>
  </si>
  <si>
    <r>
      <rPr>
        <b/>
        <sz val="9"/>
        <color indexed="8"/>
        <rFont val="Times New Roman"/>
        <family val="1"/>
      </rPr>
      <t>2.3.15</t>
    </r>
  </si>
  <si>
    <r>
      <rPr>
        <sz val="9"/>
        <color indexed="8"/>
        <rFont val="Times New Roman"/>
        <family val="1"/>
      </rPr>
      <t>Establishment of a database of lecturers and trainers at the School of Magistrates, having the knowledge on the EU legislation.</t>
    </r>
  </si>
  <si>
    <r>
      <rPr>
        <sz val="9"/>
        <color indexed="8"/>
        <rFont val="Times New Roman"/>
        <family val="1"/>
      </rPr>
      <t>School of Magistrates</t>
    </r>
  </si>
  <si>
    <r>
      <rPr>
        <b/>
        <sz val="9"/>
        <color indexed="10"/>
        <rFont val="Times New Roman"/>
        <family val="1"/>
      </rPr>
      <t>Specific Objective Cost 2.3.</t>
    </r>
  </si>
  <si>
    <r>
      <rPr>
        <b/>
        <sz val="9"/>
        <color indexed="8"/>
        <rFont val="Times New Roman"/>
        <family val="1"/>
      </rPr>
      <t xml:space="preserve">Specific Objective 2.4                                                                                         </t>
    </r>
    <r>
      <rPr>
        <sz val="9"/>
        <color indexed="8"/>
        <rFont val="Times New Roman"/>
      </rPr>
      <t xml:space="preserve"> </t>
    </r>
    <r>
      <rPr>
        <sz val="9"/>
        <color indexed="8"/>
        <rFont val="Times New Roman"/>
        <family val="2"/>
      </rPr>
      <t xml:space="preserve">Improving the judicial system in order to increase the effectiveness and efficiency of all levels of the judicial system, including the High Court, and ensuring the delivery of transparent, delay-free and accessible justice to citizens. </t>
    </r>
  </si>
  <si>
    <r>
      <rPr>
        <sz val="9"/>
        <color indexed="8"/>
        <rFont val="Times New Roman"/>
        <family val="1"/>
      </rPr>
      <t>High Judicial Council.</t>
    </r>
  </si>
  <si>
    <r>
      <rPr>
        <sz val="9"/>
        <color indexed="8"/>
        <rFont val="Times New Roman"/>
        <family val="1"/>
      </rPr>
      <t>Courts, High Justice Inspector</t>
    </r>
  </si>
  <si>
    <r>
      <rPr>
        <b/>
        <i/>
        <sz val="9"/>
        <color indexed="30"/>
        <rFont val="Times New Roman"/>
        <family val="1"/>
      </rPr>
      <t>Measures</t>
    </r>
  </si>
  <si>
    <r>
      <rPr>
        <b/>
        <sz val="9"/>
        <color indexed="8"/>
        <rFont val="Times New Roman"/>
        <family val="1"/>
      </rPr>
      <t>2.4.1</t>
    </r>
  </si>
  <si>
    <r>
      <rPr>
        <sz val="9"/>
        <color indexed="8"/>
        <rFont val="Times New Roman"/>
        <family val="1"/>
      </rPr>
      <t>Preparation and approval of court infrastructure feasibility studies.</t>
    </r>
  </si>
  <si>
    <r>
      <rPr>
        <sz val="9"/>
        <rFont val="Times New Roman"/>
        <family val="1"/>
      </rPr>
      <t>92801AA (01110)</t>
    </r>
  </si>
  <si>
    <r>
      <rPr>
        <sz val="9"/>
        <color indexed="8"/>
        <rFont val="Times New Roman"/>
        <family val="1"/>
      </rPr>
      <t>High Judicial Council.</t>
    </r>
  </si>
  <si>
    <r>
      <rPr>
        <sz val="9"/>
        <color indexed="8"/>
        <rFont val="Times New Roman"/>
        <family val="1"/>
      </rPr>
      <t>Courts</t>
    </r>
  </si>
  <si>
    <r>
      <rPr>
        <b/>
        <sz val="9"/>
        <color indexed="8"/>
        <rFont val="Times New Roman"/>
        <family val="1"/>
      </rPr>
      <t>2.4.2</t>
    </r>
  </si>
  <si>
    <r>
      <rPr>
        <sz val="9"/>
        <color indexed="8"/>
        <rFont val="Times New Roman"/>
        <family val="1"/>
      </rPr>
      <t>Conducting consistent, independent and comprehensive court assessments to measure performance against established standards.</t>
    </r>
  </si>
  <si>
    <r>
      <rPr>
        <sz val="9"/>
        <rFont val="Times New Roman"/>
        <family val="1"/>
      </rPr>
      <t>92801AA (01110)</t>
    </r>
  </si>
  <si>
    <r>
      <rPr>
        <sz val="9"/>
        <color indexed="8"/>
        <rFont val="Times New Roman"/>
        <family val="1"/>
      </rPr>
      <t>High Judicial Council.</t>
    </r>
  </si>
  <si>
    <r>
      <rPr>
        <sz val="9"/>
        <color indexed="8"/>
        <rFont val="Times New Roman"/>
        <family val="1"/>
      </rPr>
      <t>Courts</t>
    </r>
  </si>
  <si>
    <r>
      <rPr>
        <b/>
        <sz val="9"/>
        <color indexed="8"/>
        <rFont val="Times New Roman"/>
        <family val="1"/>
      </rPr>
      <t>2.4.3</t>
    </r>
  </si>
  <si>
    <r>
      <rPr>
        <sz val="9"/>
        <color indexed="8"/>
        <rFont val="Times New Roman"/>
        <family val="1"/>
      </rPr>
      <t>Conducting analysis on the level of implementation of the standards, ethics code and public reporting on findings.</t>
    </r>
  </si>
  <si>
    <r>
      <rPr>
        <sz val="9"/>
        <color indexed="8"/>
        <rFont val="Times New Roman"/>
        <family val="1"/>
      </rPr>
      <t>High Judicial Council.</t>
    </r>
  </si>
  <si>
    <r>
      <rPr>
        <sz val="9"/>
        <color indexed="8"/>
        <rFont val="Times New Roman"/>
        <family val="1"/>
      </rPr>
      <t>Courts</t>
    </r>
  </si>
  <si>
    <r>
      <rPr>
        <b/>
        <sz val="9"/>
        <color indexed="8"/>
        <rFont val="Times New Roman"/>
        <family val="1"/>
      </rPr>
      <t>2.4.4</t>
    </r>
  </si>
  <si>
    <r>
      <rPr>
        <sz val="9"/>
        <color indexed="8"/>
        <rFont val="Times New Roman"/>
        <family val="1"/>
      </rPr>
      <t xml:space="preserve">Approval and implementation of the new judicial map. </t>
    </r>
  </si>
  <si>
    <r>
      <rPr>
        <sz val="9"/>
        <rFont val="Times New Roman"/>
        <family val="1"/>
      </rPr>
      <t>92801AA (01110)</t>
    </r>
  </si>
  <si>
    <r>
      <rPr>
        <sz val="9"/>
        <color indexed="8"/>
        <rFont val="Times New Roman"/>
        <family val="1"/>
      </rPr>
      <t>High Judicial Council.</t>
    </r>
  </si>
  <si>
    <r>
      <rPr>
        <sz val="9"/>
        <color indexed="8"/>
        <rFont val="Times New Roman"/>
        <family val="1"/>
      </rPr>
      <t xml:space="preserve"> Courts </t>
    </r>
  </si>
  <si>
    <r>
      <rPr>
        <b/>
        <sz val="9"/>
        <color indexed="8"/>
        <rFont val="Times New Roman"/>
        <family val="1"/>
      </rPr>
      <t>2.4.5</t>
    </r>
  </si>
  <si>
    <r>
      <rPr>
        <sz val="9"/>
        <color indexed="8"/>
        <rFont val="Times New Roman"/>
        <family val="1"/>
      </rPr>
      <t>Construction of the new building of the Court of Appeals, Tirana, and capacity enhancement of the court staff.</t>
    </r>
  </si>
  <si>
    <r>
      <rPr>
        <sz val="9"/>
        <color indexed="8"/>
        <rFont val="Times New Roman"/>
        <family val="1"/>
      </rPr>
      <t>High Judicial Council, Ministry of Justice</t>
    </r>
  </si>
  <si>
    <r>
      <rPr>
        <b/>
        <sz val="9"/>
        <color indexed="8"/>
        <rFont val="Times New Roman"/>
        <family val="1"/>
      </rPr>
      <t xml:space="preserve"> </t>
    </r>
  </si>
  <si>
    <r>
      <rPr>
        <b/>
        <sz val="9"/>
        <color indexed="8"/>
        <rFont val="Times New Roman"/>
        <family val="1"/>
      </rPr>
      <t>2.4.6</t>
    </r>
  </si>
  <si>
    <r>
      <rPr>
        <sz val="9"/>
        <color indexed="8"/>
        <rFont val="Times New Roman"/>
        <family val="1"/>
      </rPr>
      <t>Conducting analysis and preparation of monitoring reports on the implementation of strategic communication documents by the HJC</t>
    </r>
  </si>
  <si>
    <r>
      <rPr>
        <sz val="9"/>
        <rFont val="Times New Roman"/>
        <family val="1"/>
      </rPr>
      <t>91401AA (01110)</t>
    </r>
  </si>
  <si>
    <r>
      <rPr>
        <sz val="9"/>
        <color indexed="8"/>
        <rFont val="Times New Roman"/>
        <family val="1"/>
      </rPr>
      <t>High Judicial Council.</t>
    </r>
  </si>
  <si>
    <r>
      <rPr>
        <b/>
        <sz val="9"/>
        <color indexed="8"/>
        <rFont val="Times New Roman"/>
        <family val="1"/>
      </rPr>
      <t>2.4.7</t>
    </r>
  </si>
  <si>
    <r>
      <rPr>
        <sz val="9"/>
        <color indexed="8"/>
        <rFont val="Times New Roman"/>
        <family val="2"/>
      </rPr>
      <t xml:space="preserve">Periodic technical </t>
    </r>
    <r>
      <rPr>
        <i/>
        <sz val="9"/>
        <color indexed="8"/>
        <rFont val="Times New Roman"/>
        <family val="1"/>
      </rPr>
      <t>workshops</t>
    </r>
    <r>
      <rPr>
        <sz val="9"/>
        <color indexed="8"/>
        <rFont val="Times New Roman"/>
        <family val="2"/>
      </rPr>
      <t>/round-tables with heads of institutions (HJC/HPC/PO), to increase inter-institutional cooperation.</t>
    </r>
  </si>
  <si>
    <r>
      <rPr>
        <sz val="9"/>
        <color indexed="8"/>
        <rFont val="Times New Roman"/>
        <family val="1"/>
      </rPr>
      <t>Ministry of Justice</t>
    </r>
  </si>
  <si>
    <r>
      <rPr>
        <sz val="9"/>
        <color indexed="8"/>
        <rFont val="Times New Roman"/>
        <family val="1"/>
      </rPr>
      <t>High Judicial Council, High Prosecutorial Council, Prosecution Office General</t>
    </r>
  </si>
  <si>
    <r>
      <rPr>
        <b/>
        <sz val="9"/>
        <color indexed="8"/>
        <rFont val="Times New Roman"/>
        <family val="1"/>
      </rPr>
      <t>2.4.8</t>
    </r>
  </si>
  <si>
    <r>
      <rPr>
        <sz val="9"/>
        <color indexed="8"/>
        <rFont val="Times New Roman"/>
        <family val="1"/>
      </rPr>
      <t>Establishing the infrastructure facilities to set up a reception unit for the public at the HJI</t>
    </r>
  </si>
  <si>
    <r>
      <rPr>
        <sz val="9"/>
        <color indexed="8"/>
        <rFont val="Times New Roman"/>
        <family val="1"/>
      </rPr>
      <t>High Justice Inspector</t>
    </r>
  </si>
  <si>
    <r>
      <rPr>
        <b/>
        <sz val="9"/>
        <color indexed="8"/>
        <rFont val="Times New Roman"/>
        <family val="1"/>
      </rPr>
      <t>2.4.9</t>
    </r>
  </si>
  <si>
    <r>
      <rPr>
        <sz val="9"/>
        <color indexed="8"/>
        <rFont val="Times New Roman"/>
        <family val="1"/>
      </rPr>
      <t>Capacity building of HJI to provide assistance/advice to the public to fill out the complaint form</t>
    </r>
  </si>
  <si>
    <r>
      <rPr>
        <sz val="9"/>
        <color indexed="8"/>
        <rFont val="Times New Roman"/>
        <family val="1"/>
      </rPr>
      <t>High Justice Inspector</t>
    </r>
  </si>
  <si>
    <r>
      <rPr>
        <b/>
        <sz val="9"/>
        <color indexed="10"/>
        <rFont val="Times New Roman"/>
        <family val="1"/>
      </rPr>
      <t>Specific Objective Cost 2.4.</t>
    </r>
  </si>
  <si>
    <r>
      <rPr>
        <b/>
        <sz val="9"/>
        <color indexed="8"/>
        <rFont val="Times New Roman"/>
        <family val="1"/>
      </rPr>
      <t>Specific Objective 2.5</t>
    </r>
    <r>
      <rPr>
        <sz val="9"/>
        <color indexed="8"/>
        <rFont val="Times New Roman"/>
      </rPr>
      <t xml:space="preserve">                                                                   </t>
    </r>
    <r>
      <rPr>
        <sz val="9"/>
        <color indexed="8"/>
        <rFont val="Times New Roman"/>
        <family val="2"/>
      </rPr>
      <t xml:space="preserve"> effective access to justice provided through legal aid, alternative dispute resolution and appropriate court fees.</t>
    </r>
  </si>
  <si>
    <r>
      <rPr>
        <sz val="9"/>
        <color indexed="8"/>
        <rFont val="Times New Roman"/>
        <family val="1"/>
      </rPr>
      <t>Ministry of Justice</t>
    </r>
  </si>
  <si>
    <r>
      <rPr>
        <sz val="9"/>
        <color indexed="8"/>
        <rFont val="Times New Roman"/>
        <family val="1"/>
      </rPr>
      <t>Free Legal Aid Department</t>
    </r>
  </si>
  <si>
    <r>
      <rPr>
        <b/>
        <i/>
        <sz val="9"/>
        <color indexed="30"/>
        <rFont val="Times New Roman"/>
        <family val="1"/>
      </rPr>
      <t>Measures</t>
    </r>
  </si>
  <si>
    <r>
      <rPr>
        <b/>
        <sz val="9"/>
        <color indexed="8"/>
        <rFont val="Times New Roman"/>
        <family val="1"/>
      </rPr>
      <t>2.5.1</t>
    </r>
  </si>
  <si>
    <r>
      <rPr>
        <sz val="9"/>
        <color indexed="8"/>
        <rFont val="Times New Roman"/>
        <family val="1"/>
      </rPr>
      <t>Informing and raising the awareness of the persons affected by the Law "On free legal aid" about their rights to assistance and access to institutions, which can resolve their disputes.</t>
    </r>
  </si>
  <si>
    <r>
      <rPr>
        <sz val="9"/>
        <rFont val="Times New Roman"/>
        <family val="1"/>
      </rPr>
      <t>91403AA (03310)</t>
    </r>
  </si>
  <si>
    <r>
      <rPr>
        <sz val="9"/>
        <color indexed="8"/>
        <rFont val="Times New Roman"/>
        <family val="1"/>
      </rPr>
      <t>Ministry of Justice</t>
    </r>
  </si>
  <si>
    <r>
      <rPr>
        <sz val="9"/>
        <color indexed="8"/>
        <rFont val="Times New Roman"/>
        <family val="1"/>
      </rPr>
      <t>Free Legal Aid Department</t>
    </r>
  </si>
  <si>
    <r>
      <rPr>
        <b/>
        <sz val="9"/>
        <color indexed="8"/>
        <rFont val="Times New Roman"/>
        <family val="1"/>
      </rPr>
      <t>May 2024</t>
    </r>
  </si>
  <si>
    <r>
      <rPr>
        <b/>
        <sz val="9"/>
        <color indexed="8"/>
        <rFont val="Times New Roman"/>
        <family val="1"/>
      </rPr>
      <t>June 2024</t>
    </r>
  </si>
  <si>
    <r>
      <rPr>
        <b/>
        <sz val="9"/>
        <color indexed="8"/>
        <rFont val="Times New Roman"/>
        <family val="1"/>
      </rPr>
      <t>2.5.2</t>
    </r>
  </si>
  <si>
    <r>
      <rPr>
        <sz val="9"/>
        <color indexed="8"/>
        <rFont val="Times New Roman"/>
        <family val="1"/>
      </rPr>
      <t>Conducting training needs assessment analysis for FLAD and developing training plan/curricula/training programs</t>
    </r>
  </si>
  <si>
    <r>
      <rPr>
        <sz val="9"/>
        <rFont val="Times New Roman"/>
        <family val="1"/>
      </rPr>
      <t>91403AA (03310)</t>
    </r>
  </si>
  <si>
    <r>
      <rPr>
        <sz val="9"/>
        <color indexed="8"/>
        <rFont val="Times New Roman"/>
        <family val="1"/>
      </rPr>
      <t>Ministry of Justice</t>
    </r>
  </si>
  <si>
    <r>
      <rPr>
        <sz val="9"/>
        <color indexed="8"/>
        <rFont val="Times New Roman"/>
        <family val="1"/>
      </rPr>
      <t>Free Legal Aid Department</t>
    </r>
  </si>
  <si>
    <r>
      <rPr>
        <b/>
        <sz val="9"/>
        <color indexed="8"/>
        <rFont val="Times New Roman"/>
        <family val="1"/>
      </rPr>
      <t>2.5.3</t>
    </r>
  </si>
  <si>
    <r>
      <rPr>
        <sz val="9"/>
        <color indexed="8"/>
        <rFont val="Times New Roman"/>
        <family val="1"/>
      </rPr>
      <t>Training of FLAD employees in the framework of strengthening FLAD capacities to perform the functions assigned by the legal framework for legal aid</t>
    </r>
  </si>
  <si>
    <r>
      <rPr>
        <sz val="9"/>
        <rFont val="Times New Roman"/>
        <family val="1"/>
      </rPr>
      <t>91403AA (03310)</t>
    </r>
  </si>
  <si>
    <r>
      <rPr>
        <sz val="9"/>
        <color indexed="8"/>
        <rFont val="Times New Roman"/>
        <family val="1"/>
      </rPr>
      <t>Ministry of Justice</t>
    </r>
  </si>
  <si>
    <r>
      <rPr>
        <sz val="9"/>
        <color indexed="8"/>
        <rFont val="Times New Roman"/>
        <family val="1"/>
      </rPr>
      <t>Free Legal Aid Department</t>
    </r>
  </si>
  <si>
    <r>
      <rPr>
        <b/>
        <sz val="9"/>
        <color indexed="8"/>
        <rFont val="Times New Roman"/>
        <family val="1"/>
      </rPr>
      <t>June 2024</t>
    </r>
  </si>
  <si>
    <r>
      <rPr>
        <b/>
        <sz val="9"/>
        <color indexed="8"/>
        <rFont val="Times New Roman"/>
        <family val="1"/>
      </rPr>
      <t>July 2024</t>
    </r>
  </si>
  <si>
    <r>
      <rPr>
        <b/>
        <sz val="9"/>
        <color indexed="8"/>
        <rFont val="Times New Roman"/>
        <family val="1"/>
      </rPr>
      <t>2.5.4</t>
    </r>
  </si>
  <si>
    <r>
      <rPr>
        <sz val="9"/>
        <color indexed="8"/>
        <rFont val="Times New Roman"/>
        <family val="1"/>
      </rPr>
      <t>Conducting training needs assessment analysis for primary Legal Aid providers and developing training plan/curricula/training programs</t>
    </r>
  </si>
  <si>
    <r>
      <rPr>
        <sz val="9"/>
        <rFont val="Times New Roman"/>
        <family val="1"/>
      </rPr>
      <t>91403AA (03310)</t>
    </r>
  </si>
  <si>
    <r>
      <rPr>
        <sz val="9"/>
        <color indexed="8"/>
        <rFont val="Times New Roman"/>
        <family val="1"/>
      </rPr>
      <t>Ministry of Justice</t>
    </r>
  </si>
  <si>
    <r>
      <rPr>
        <sz val="9"/>
        <color indexed="8"/>
        <rFont val="Times New Roman"/>
        <family val="1"/>
      </rPr>
      <t>Free Legal Aid Department</t>
    </r>
  </si>
  <si>
    <r>
      <rPr>
        <b/>
        <sz val="9"/>
        <color indexed="8"/>
        <rFont val="Times New Roman"/>
        <family val="1"/>
      </rPr>
      <t>2.5.5</t>
    </r>
  </si>
  <si>
    <r>
      <rPr>
        <sz val="9"/>
        <color indexed="8"/>
        <rFont val="Times New Roman"/>
        <family val="1"/>
      </rPr>
      <t>Training of primary legal aid providers in the framework of increasing the quality of service being provided</t>
    </r>
  </si>
  <si>
    <r>
      <rPr>
        <sz val="9"/>
        <rFont val="Times New Roman"/>
        <family val="1"/>
      </rPr>
      <t>91403AA (03310)</t>
    </r>
  </si>
  <si>
    <r>
      <rPr>
        <sz val="9"/>
        <color indexed="8"/>
        <rFont val="Times New Roman"/>
        <family val="1"/>
      </rPr>
      <t>Ministry of Justice</t>
    </r>
  </si>
  <si>
    <r>
      <rPr>
        <sz val="9"/>
        <color indexed="8"/>
        <rFont val="Times New Roman"/>
        <family val="1"/>
      </rPr>
      <t>Free Legal Aid Department</t>
    </r>
  </si>
  <si>
    <r>
      <rPr>
        <b/>
        <sz val="9"/>
        <color indexed="8"/>
        <rFont val="Times New Roman"/>
        <family val="1"/>
      </rPr>
      <t>June 2024</t>
    </r>
  </si>
  <si>
    <r>
      <rPr>
        <b/>
        <sz val="9"/>
        <color indexed="8"/>
        <rFont val="Times New Roman"/>
        <family val="1"/>
      </rPr>
      <t>15 July, 2024.</t>
    </r>
  </si>
  <si>
    <r>
      <rPr>
        <b/>
        <sz val="9"/>
        <color indexed="8"/>
        <rFont val="Times New Roman"/>
        <family val="1"/>
      </rPr>
      <t>2.5.6</t>
    </r>
  </si>
  <si>
    <r>
      <rPr>
        <sz val="9"/>
        <color indexed="8"/>
        <rFont val="Times New Roman"/>
        <family val="1"/>
      </rPr>
      <t>Conducting training needs assessment analysis for lawyers providing secondary legal aid free of charge and developing training plan/curricula programs</t>
    </r>
  </si>
  <si>
    <r>
      <rPr>
        <sz val="9"/>
        <rFont val="Times New Roman"/>
        <family val="1"/>
      </rPr>
      <t>91401AA (01110)</t>
    </r>
  </si>
  <si>
    <r>
      <rPr>
        <sz val="9"/>
        <color indexed="8"/>
        <rFont val="Times New Roman"/>
        <family val="1"/>
      </rPr>
      <t>Ministry of Justice</t>
    </r>
  </si>
  <si>
    <r>
      <rPr>
        <sz val="9"/>
        <color indexed="8"/>
        <rFont val="Times New Roman"/>
        <family val="1"/>
      </rPr>
      <t>Free Legal Aid Department, National Chamber of Advocates</t>
    </r>
  </si>
  <si>
    <r>
      <rPr>
        <b/>
        <sz val="9"/>
        <color indexed="8"/>
        <rFont val="Times New Roman"/>
        <family val="1"/>
      </rPr>
      <t>2.5.7</t>
    </r>
  </si>
  <si>
    <r>
      <rPr>
        <sz val="9"/>
        <color indexed="8"/>
        <rFont val="Times New Roman"/>
        <family val="1"/>
      </rPr>
      <t xml:space="preserve"> Training of lawyers in the framework of increasing the quality of free legal aid service provided</t>
    </r>
  </si>
  <si>
    <r>
      <rPr>
        <sz val="9"/>
        <rFont val="Times New Roman"/>
        <family val="1"/>
      </rPr>
      <t>91401AA (01110)</t>
    </r>
  </si>
  <si>
    <r>
      <rPr>
        <sz val="9"/>
        <color indexed="8"/>
        <rFont val="Times New Roman"/>
        <family val="1"/>
      </rPr>
      <t>Ministry of Justice</t>
    </r>
  </si>
  <si>
    <r>
      <rPr>
        <sz val="9"/>
        <color indexed="8"/>
        <rFont val="Times New Roman"/>
        <family val="1"/>
      </rPr>
      <t>Free Legal Aid Department, National Chamber of Advocates</t>
    </r>
  </si>
  <si>
    <r>
      <rPr>
        <b/>
        <sz val="9"/>
        <color indexed="8"/>
        <rFont val="Times New Roman"/>
        <family val="1"/>
      </rPr>
      <t>1 May 2024</t>
    </r>
  </si>
  <si>
    <r>
      <rPr>
        <b/>
        <sz val="9"/>
        <color indexed="8"/>
        <rFont val="Times New Roman"/>
        <family val="1"/>
      </rPr>
      <t>31 May 2024</t>
    </r>
  </si>
  <si>
    <r>
      <rPr>
        <b/>
        <sz val="9"/>
        <color indexed="8"/>
        <rFont val="Times New Roman"/>
        <family val="1"/>
      </rPr>
      <t>2.5.8</t>
    </r>
  </si>
  <si>
    <r>
      <rPr>
        <sz val="9"/>
        <color indexed="8"/>
        <rFont val="Times New Roman"/>
        <family val="1"/>
      </rPr>
      <t xml:space="preserve"> Establishment of a FLAD cooperation forum with other stakeholders in the judicial sector and preparation of a plan for its functioning and development.</t>
    </r>
  </si>
  <si>
    <r>
      <rPr>
        <sz val="9"/>
        <rFont val="Times New Roman"/>
        <family val="1"/>
      </rPr>
      <t>91401AA (01110)</t>
    </r>
  </si>
  <si>
    <r>
      <rPr>
        <sz val="9"/>
        <color indexed="8"/>
        <rFont val="Times New Roman"/>
        <family val="1"/>
      </rPr>
      <t>Ministry of Justice</t>
    </r>
  </si>
  <si>
    <r>
      <rPr>
        <b/>
        <sz val="9"/>
        <color indexed="8"/>
        <rFont val="Times New Roman"/>
        <family val="1"/>
      </rPr>
      <t>2.5.9</t>
    </r>
  </si>
  <si>
    <r>
      <rPr>
        <sz val="9"/>
        <color indexed="8"/>
        <rFont val="Times New Roman"/>
        <family val="1"/>
      </rPr>
      <t xml:space="preserve"> Drafting, consulting and approving the communication plan of FLAD with other stakeholders in the judicial sector.</t>
    </r>
  </si>
  <si>
    <r>
      <rPr>
        <sz val="9"/>
        <rFont val="Times New Roman"/>
        <family val="1"/>
      </rPr>
      <t>91403AA (03310)</t>
    </r>
  </si>
  <si>
    <r>
      <rPr>
        <sz val="9"/>
        <color indexed="8"/>
        <rFont val="Times New Roman"/>
        <family val="1"/>
      </rPr>
      <t>Ministry of Justice</t>
    </r>
  </si>
  <si>
    <r>
      <rPr>
        <sz val="9"/>
        <color indexed="8"/>
        <rFont val="Times New Roman"/>
        <family val="1"/>
      </rPr>
      <t>Free Legal Aid Department</t>
    </r>
  </si>
  <si>
    <r>
      <rPr>
        <b/>
        <sz val="9"/>
        <color indexed="8"/>
        <rFont val="Times New Roman"/>
        <family val="1"/>
      </rPr>
      <t>2.5.10</t>
    </r>
  </si>
  <si>
    <r>
      <rPr>
        <sz val="9"/>
        <color indexed="8"/>
        <rFont val="Times New Roman"/>
        <family val="1"/>
      </rPr>
      <t xml:space="preserve"> Conducting an analysis of European best practices in the use of alternative settlement mechanisms and preparation of proposals for implementation in Albania</t>
    </r>
  </si>
  <si>
    <r>
      <rPr>
        <sz val="9"/>
        <rFont val="Times New Roman"/>
        <family val="1"/>
      </rPr>
      <t>91401AA (01110)</t>
    </r>
  </si>
  <si>
    <r>
      <rPr>
        <sz val="9"/>
        <color indexed="8"/>
        <rFont val="Times New Roman"/>
        <family val="1"/>
      </rPr>
      <t>Ministry of Justice</t>
    </r>
  </si>
  <si>
    <r>
      <rPr>
        <sz val="9"/>
        <color indexed="8"/>
        <rFont val="Times New Roman"/>
        <family val="1"/>
      </rPr>
      <t>National Chamber of Mediators</t>
    </r>
  </si>
  <si>
    <r>
      <rPr>
        <b/>
        <sz val="9"/>
        <color indexed="8"/>
        <rFont val="Times New Roman"/>
        <family val="1"/>
      </rPr>
      <t>2.5.11</t>
    </r>
  </si>
  <si>
    <r>
      <rPr>
        <sz val="9"/>
        <color indexed="8"/>
        <rFont val="Times New Roman"/>
        <family val="1"/>
      </rPr>
      <t xml:space="preserve"> Carrying out interventions into the existing laws to include alternative dispute resolution mechanisms and drafting plans for their implementation.</t>
    </r>
  </si>
  <si>
    <r>
      <rPr>
        <sz val="9"/>
        <rFont val="Times New Roman"/>
        <family val="1"/>
      </rPr>
      <t>91401AA (01110)</t>
    </r>
  </si>
  <si>
    <r>
      <rPr>
        <sz val="9"/>
        <color indexed="8"/>
        <rFont val="Times New Roman"/>
        <family val="1"/>
      </rPr>
      <t>Ministry of Justice</t>
    </r>
  </si>
  <si>
    <r>
      <rPr>
        <sz val="9"/>
        <color indexed="8"/>
        <rFont val="Times New Roman"/>
        <family val="1"/>
      </rPr>
      <t>National Chamber of Mediators</t>
    </r>
  </si>
  <si>
    <r>
      <rPr>
        <b/>
        <sz val="9"/>
        <color indexed="8"/>
        <rFont val="Times New Roman"/>
        <family val="1"/>
      </rPr>
      <t>2.5.12</t>
    </r>
  </si>
  <si>
    <r>
      <rPr>
        <sz val="9"/>
        <color indexed="8"/>
        <rFont val="Times New Roman"/>
        <family val="1"/>
      </rPr>
      <t xml:space="preserve">Implementation of systems of alternative dispute mechanisms and conducting analysis </t>
    </r>
  </si>
  <si>
    <r>
      <rPr>
        <sz val="9"/>
        <rFont val="Times New Roman"/>
        <family val="1"/>
      </rPr>
      <t>91401AA (01110)</t>
    </r>
  </si>
  <si>
    <r>
      <rPr>
        <sz val="9"/>
        <color indexed="8"/>
        <rFont val="Times New Roman"/>
        <family val="1"/>
      </rPr>
      <t>Ministry of Justice</t>
    </r>
  </si>
  <si>
    <r>
      <rPr>
        <sz val="9"/>
        <color indexed="8"/>
        <rFont val="Times New Roman"/>
        <family val="1"/>
      </rPr>
      <t>National Chamber of Mediators</t>
    </r>
  </si>
  <si>
    <r>
      <rPr>
        <b/>
        <sz val="9"/>
        <color indexed="8"/>
        <rFont val="Times New Roman"/>
        <family val="1"/>
      </rPr>
      <t>2.5.13</t>
    </r>
  </si>
  <si>
    <r>
      <rPr>
        <sz val="9"/>
        <color indexed="8"/>
        <rFont val="Times New Roman"/>
        <family val="1"/>
      </rPr>
      <t xml:space="preserve"> Conducting training needs evaluation analysis for mediators and developing training plan/curricula/training programs</t>
    </r>
  </si>
  <si>
    <r>
      <rPr>
        <sz val="9"/>
        <rFont val="Times New Roman"/>
        <family val="1"/>
      </rPr>
      <t>91401AA (01110)</t>
    </r>
  </si>
  <si>
    <r>
      <rPr>
        <sz val="9"/>
        <color indexed="8"/>
        <rFont val="Times New Roman"/>
        <family val="1"/>
      </rPr>
      <t>Ministry of Justice</t>
    </r>
  </si>
  <si>
    <r>
      <rPr>
        <sz val="9"/>
        <color indexed="8"/>
        <rFont val="Times New Roman"/>
        <family val="1"/>
      </rPr>
      <t>National Chamber of Mediators</t>
    </r>
  </si>
  <si>
    <r>
      <rPr>
        <b/>
        <sz val="9"/>
        <color indexed="8"/>
        <rFont val="Times New Roman"/>
        <family val="1"/>
      </rPr>
      <t xml:space="preserve">2.5.14 </t>
    </r>
  </si>
  <si>
    <r>
      <rPr>
        <sz val="9"/>
        <color indexed="8"/>
        <rFont val="Times New Roman"/>
        <family val="1"/>
      </rPr>
      <t xml:space="preserve"> Training the mediators in the framework of increasing the quality of mediation service</t>
    </r>
  </si>
  <si>
    <r>
      <rPr>
        <sz val="9"/>
        <rFont val="Times New Roman"/>
        <family val="1"/>
      </rPr>
      <t>91401AA (01110)</t>
    </r>
  </si>
  <si>
    <r>
      <rPr>
        <sz val="9"/>
        <color indexed="8"/>
        <rFont val="Times New Roman"/>
        <family val="1"/>
      </rPr>
      <t>Ministry of Justice</t>
    </r>
  </si>
  <si>
    <r>
      <rPr>
        <sz val="9"/>
        <color indexed="8"/>
        <rFont val="Times New Roman"/>
        <family val="1"/>
      </rPr>
      <t>National Chamber of Mediators</t>
    </r>
  </si>
  <si>
    <r>
      <rPr>
        <b/>
        <sz val="9"/>
        <color indexed="8"/>
        <rFont val="Times New Roman"/>
        <family val="1"/>
      </rPr>
      <t xml:space="preserve">2.5.15 </t>
    </r>
  </si>
  <si>
    <r>
      <rPr>
        <sz val="9"/>
        <color indexed="8"/>
        <rFont val="Times New Roman"/>
        <family val="1"/>
      </rPr>
      <t>Preparation of a study regarding the updating of the court fees by way of calculating the new cost table with the new judicial map and its implementation for the Free Legal Aid Department and ADR</t>
    </r>
  </si>
  <si>
    <r>
      <rPr>
        <sz val="9"/>
        <rFont val="Times New Roman"/>
        <family val="1"/>
      </rPr>
      <t>91401AA (01110)</t>
    </r>
  </si>
  <si>
    <r>
      <rPr>
        <sz val="9"/>
        <color indexed="8"/>
        <rFont val="Times New Roman"/>
        <family val="1"/>
      </rPr>
      <t>High Judicial Council.</t>
    </r>
  </si>
  <si>
    <r>
      <rPr>
        <sz val="9"/>
        <color indexed="8"/>
        <rFont val="Times New Roman"/>
        <family val="1"/>
      </rPr>
      <t>Ministry of Justice, Courts</t>
    </r>
  </si>
  <si>
    <r>
      <rPr>
        <b/>
        <sz val="9"/>
        <color indexed="8"/>
        <rFont val="Times New Roman"/>
        <family val="1"/>
      </rPr>
      <t>2.5.16</t>
    </r>
  </si>
  <si>
    <r>
      <rPr>
        <sz val="9"/>
        <color indexed="8"/>
        <rFont val="Times New Roman"/>
        <family val="1"/>
      </rPr>
      <t>Providing sufficient and adequate facilities, infrastructure, equipment, means of transport, and sustained budget support for the effective functioning of the FLADF system.</t>
    </r>
  </si>
  <si>
    <r>
      <rPr>
        <sz val="9"/>
        <color indexed="8"/>
        <rFont val="Times New Roman"/>
        <family val="1"/>
      </rPr>
      <t>Ministry of Justice</t>
    </r>
  </si>
  <si>
    <r>
      <rPr>
        <sz val="9"/>
        <color indexed="8"/>
        <rFont val="Times New Roman"/>
        <family val="1"/>
      </rPr>
      <t>Free Legal Aid Department</t>
    </r>
  </si>
  <si>
    <r>
      <rPr>
        <b/>
        <sz val="9"/>
        <color indexed="8"/>
        <rFont val="Times New Roman"/>
        <family val="1"/>
      </rPr>
      <t>2.5.17</t>
    </r>
  </si>
  <si>
    <r>
      <rPr>
        <sz val="9"/>
        <color indexed="8"/>
        <rFont val="Times New Roman"/>
        <family val="1"/>
      </rPr>
      <t>providing appropriate resources for the FLAD secondary operators.</t>
    </r>
  </si>
  <si>
    <r>
      <rPr>
        <sz val="9"/>
        <color indexed="8"/>
        <rFont val="Times New Roman"/>
        <family val="1"/>
      </rPr>
      <t>Ministry of Justice</t>
    </r>
  </si>
  <si>
    <r>
      <rPr>
        <sz val="9"/>
        <color indexed="8"/>
        <rFont val="Times New Roman"/>
        <family val="1"/>
      </rPr>
      <t>Free Legal Aid Department</t>
    </r>
  </si>
  <si>
    <r>
      <rPr>
        <b/>
        <sz val="9"/>
        <color indexed="10"/>
        <rFont val="Times New Roman"/>
        <family val="1"/>
      </rPr>
      <t>Specific Objective Cost 2.5.</t>
    </r>
  </si>
  <si>
    <r>
      <rPr>
        <b/>
        <sz val="9"/>
        <color indexed="8"/>
        <rFont val="Times New Roman"/>
        <family val="1"/>
      </rPr>
      <t>Total Cost P</t>
    </r>
    <r>
      <rPr>
        <b/>
        <sz val="9"/>
        <color indexed="8"/>
        <rFont val="Calibri"/>
        <family val="2"/>
      </rPr>
      <t>o</t>
    </r>
    <r>
      <rPr>
        <b/>
        <sz val="9"/>
        <color indexed="8"/>
        <rFont val="Times New Roman"/>
        <family val="2"/>
      </rPr>
      <t>litical Goal</t>
    </r>
    <r>
      <rPr>
        <b/>
        <sz val="9"/>
        <color indexed="8"/>
        <rFont val="Times New Roman"/>
        <family val="2"/>
      </rPr>
      <t xml:space="preserve"> I I(specific objectives 2.1+2.2+2.3+2.4+2.5)</t>
    </r>
  </si>
  <si>
    <r>
      <rPr>
        <b/>
        <sz val="12"/>
        <color indexed="10"/>
        <rFont val="Times New Roman"/>
        <family val="1"/>
      </rPr>
      <t>CROSS-SECTOR JUSTICE STRATEGY ACTION PLAN 2021 - -2025</t>
    </r>
  </si>
  <si>
    <r>
      <rPr>
        <b/>
        <sz val="12"/>
        <color indexed="10"/>
        <rFont val="Times New Roman"/>
        <family val="1"/>
      </rPr>
      <t xml:space="preserve">POLICY GOAL 3: A criminal justice system based on modern principles of justice, which guarantees re-socialization, reintegration and rehabilitation, as well as respect for human rights and freedoms and gender equality within an integrated approach and solid crime prevention practices. </t>
    </r>
  </si>
  <si>
    <r>
      <rPr>
        <b/>
        <sz val="12"/>
        <color indexed="10"/>
        <rFont val="Times New Roman"/>
        <family val="1"/>
      </rPr>
      <t>BUDGET PROGRAMS</t>
    </r>
  </si>
  <si>
    <r>
      <rPr>
        <b/>
        <sz val="9"/>
        <color indexed="8"/>
        <rFont val="Times New Roman"/>
        <family val="1"/>
      </rPr>
      <t>No</t>
    </r>
  </si>
  <si>
    <r>
      <rPr>
        <b/>
        <sz val="9"/>
        <color indexed="8"/>
        <rFont val="Times New Roman"/>
        <family val="1"/>
      </rPr>
      <t>Specific Objectives</t>
    </r>
  </si>
  <si>
    <r>
      <rPr>
        <b/>
        <sz val="9"/>
        <color indexed="8"/>
        <rFont val="Times New Roman"/>
        <family val="1"/>
      </rPr>
      <t>Budget Program</t>
    </r>
  </si>
  <si>
    <r>
      <rPr>
        <b/>
        <sz val="9"/>
        <color indexed="8"/>
        <rFont val="Times New Roman"/>
        <family val="1"/>
      </rPr>
      <t>Responsible Institutions</t>
    </r>
  </si>
  <si>
    <r>
      <rPr>
        <b/>
        <sz val="9"/>
        <color indexed="8"/>
        <rFont val="Times New Roman"/>
        <family val="1"/>
      </rPr>
      <t>Implementation Period</t>
    </r>
  </si>
  <si>
    <r>
      <rPr>
        <b/>
        <sz val="9"/>
        <color indexed="8"/>
        <rFont val="Times New Roman"/>
        <family val="1"/>
      </rPr>
      <t>Indicative Cost</t>
    </r>
  </si>
  <si>
    <r>
      <rPr>
        <b/>
        <sz val="9"/>
        <color indexed="8"/>
        <rFont val="Times New Roman"/>
        <family val="1"/>
      </rPr>
      <t>Source of Financing</t>
    </r>
  </si>
  <si>
    <r>
      <rPr>
        <b/>
        <sz val="9"/>
        <color indexed="8"/>
        <rFont val="Times New Roman"/>
        <family val="1"/>
      </rPr>
      <t>Financial Gap</t>
    </r>
  </si>
  <si>
    <r>
      <rPr>
        <b/>
        <sz val="9"/>
        <color indexed="8"/>
        <rFont val="Times New Roman"/>
        <family val="1"/>
      </rPr>
      <t>Budget Program Denomination and Product Code</t>
    </r>
  </si>
  <si>
    <r>
      <rPr>
        <b/>
        <sz val="9"/>
        <color indexed="8"/>
        <rFont val="Times New Roman"/>
        <family val="1"/>
      </rPr>
      <t>Responsible institution</t>
    </r>
  </si>
  <si>
    <r>
      <rPr>
        <b/>
        <sz val="9"/>
        <color indexed="8"/>
        <rFont val="Times New Roman"/>
        <family val="1"/>
      </rPr>
      <t>Supporting Institutions</t>
    </r>
  </si>
  <si>
    <r>
      <rPr>
        <b/>
        <sz val="9"/>
        <color indexed="8"/>
        <rFont val="Times New Roman"/>
        <family val="1"/>
      </rPr>
      <t>Commencement Date</t>
    </r>
  </si>
  <si>
    <r>
      <rPr>
        <b/>
        <sz val="9"/>
        <color indexed="8"/>
        <rFont val="Times New Roman"/>
        <family val="1"/>
      </rPr>
      <t>Ending Date</t>
    </r>
  </si>
  <si>
    <r>
      <rPr>
        <b/>
        <sz val="9"/>
        <color indexed="8"/>
        <rFont val="Times New Roman"/>
        <family val="1"/>
      </rPr>
      <t>MBP</t>
    </r>
  </si>
  <si>
    <r>
      <rPr>
        <b/>
        <sz val="9"/>
        <color indexed="8"/>
        <rFont val="Times New Roman"/>
        <family val="1"/>
      </rPr>
      <t>Foreign Financial Assistance</t>
    </r>
  </si>
  <si>
    <r>
      <rPr>
        <b/>
        <sz val="9"/>
        <color indexed="8"/>
        <rFont val="Times New Roman"/>
        <family val="1"/>
      </rPr>
      <t>Current</t>
    </r>
  </si>
  <si>
    <r>
      <rPr>
        <b/>
        <sz val="9"/>
        <color indexed="8"/>
        <rFont val="Times New Roman"/>
        <family val="1"/>
      </rPr>
      <t>Capital</t>
    </r>
  </si>
  <si>
    <r>
      <rPr>
        <b/>
        <sz val="9"/>
        <color indexed="8"/>
        <rFont val="Times New Roman"/>
        <family val="1"/>
      </rPr>
      <t>Total Cost</t>
    </r>
  </si>
  <si>
    <r>
      <rPr>
        <b/>
        <sz val="9"/>
        <color indexed="8"/>
        <rFont val="Times New Roman"/>
        <family val="1"/>
      </rPr>
      <t>Current</t>
    </r>
  </si>
  <si>
    <r>
      <rPr>
        <b/>
        <sz val="9"/>
        <color indexed="8"/>
        <rFont val="Times New Roman"/>
        <family val="1"/>
      </rPr>
      <t>Capital</t>
    </r>
  </si>
  <si>
    <r>
      <rPr>
        <b/>
        <sz val="9"/>
        <color indexed="8"/>
        <rFont val="Times New Roman"/>
        <family val="1"/>
      </rPr>
      <t>Total SB</t>
    </r>
  </si>
  <si>
    <r>
      <rPr>
        <b/>
        <sz val="9"/>
        <color indexed="8"/>
        <rFont val="Times New Roman"/>
        <family val="1"/>
      </rPr>
      <t>Current</t>
    </r>
  </si>
  <si>
    <r>
      <rPr>
        <b/>
        <sz val="9"/>
        <color indexed="8"/>
        <rFont val="Times New Roman"/>
        <family val="1"/>
      </rPr>
      <t>Capital</t>
    </r>
  </si>
  <si>
    <r>
      <rPr>
        <b/>
        <sz val="9"/>
        <color indexed="8"/>
        <rFont val="Times New Roman"/>
        <family val="1"/>
      </rPr>
      <t>Total FG</t>
    </r>
  </si>
  <si>
    <r>
      <rPr>
        <b/>
        <sz val="9"/>
        <color indexed="8"/>
        <rFont val="Times New Roman"/>
        <family val="1"/>
      </rPr>
      <t>Specific Objective 3.1</t>
    </r>
    <r>
      <rPr>
        <sz val="9"/>
        <color indexed="8"/>
        <rFont val="Times New Roman"/>
      </rPr>
      <t xml:space="preserve">                                               </t>
    </r>
    <r>
      <rPr>
        <sz val="9"/>
        <color indexed="8"/>
        <rFont val="Times New Roman"/>
        <family val="2"/>
      </rPr>
      <t>The Criminal Code and the Code of Criminal Procedure have been updated aiming at an integrated approach of justice institutions and a restorative approach of justice, built on prevention, re-socialization, reintegration and rehabilitation by way of replacing the existing punitive approach.</t>
    </r>
  </si>
  <si>
    <r>
      <rPr>
        <sz val="9"/>
        <color indexed="8"/>
        <rFont val="Times New Roman"/>
        <family val="1"/>
      </rPr>
      <t>Ministry of Justice</t>
    </r>
  </si>
  <si>
    <r>
      <rPr>
        <sz val="9"/>
        <color indexed="8"/>
        <rFont val="Times New Roman"/>
        <family val="1"/>
      </rPr>
      <t>High Judicial Council, High Prosecutorial Council, Prosecution Office General, Courts</t>
    </r>
  </si>
  <si>
    <r>
      <rPr>
        <b/>
        <sz val="9"/>
        <color indexed="30"/>
        <rFont val="Times New Roman"/>
        <family val="1"/>
      </rPr>
      <t>Measures</t>
    </r>
  </si>
  <si>
    <r>
      <rPr>
        <b/>
        <sz val="9"/>
        <color indexed="8"/>
        <rFont val="Times New Roman"/>
        <family val="1"/>
      </rPr>
      <t>3.1.1</t>
    </r>
  </si>
  <si>
    <r>
      <rPr>
        <sz val="9"/>
        <color indexed="8"/>
        <rFont val="Times New Roman"/>
        <family val="1"/>
      </rPr>
      <t>Conducting the analysis study for possible interventions with the Criminal Code.</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</si>
  <si>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</si>
  <si>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</si>
  <si>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High Prosecutorial Council, Prosecution Office General, Courts</t>
    </r>
  </si>
  <si>
    <r>
      <rPr>
        <b/>
        <sz val="9"/>
        <color indexed="8"/>
        <rFont val="Times New Roman"/>
        <family val="1"/>
      </rPr>
      <t>3.1.2</t>
    </r>
  </si>
  <si>
    <r>
      <rPr>
        <sz val="9"/>
        <color indexed="8"/>
        <rFont val="Times New Roman"/>
        <family val="1"/>
      </rPr>
      <t>Preparation of a detailed study on European best practices, in view of the amendments to the CC, consultation with relevant institutions on best practice for crime prevention and dissemination of the analysis.</t>
    </r>
  </si>
  <si>
    <r>
      <rPr>
        <sz val="9"/>
        <color indexed="8"/>
        <rFont val="Times New Roman"/>
        <family val="1"/>
      </rPr>
      <t>92801AA (01110)</t>
    </r>
  </si>
  <si>
    <r>
      <rPr>
        <sz val="9"/>
        <color indexed="8"/>
        <rFont val="Times New Roman"/>
        <family val="1"/>
      </rPr>
      <t>Ministry of Justice</t>
    </r>
  </si>
  <si>
    <r>
      <rPr>
        <sz val="9"/>
        <color indexed="8"/>
        <rFont val="Times New Roman"/>
        <family val="1"/>
      </rPr>
      <t xml:space="preserve">Prosecution Office General, High Prosecutorial Council, High Judicial Council, High Justice Inspectorate, SPAK, </t>
    </r>
    <r>
      <rPr>
        <sz val="9"/>
        <color indexed="8"/>
        <rFont val="Times New Roman"/>
        <family val="2"/>
      </rPr>
      <t xml:space="preserve"> Academic field, Partner NGOs.</t>
    </r>
  </si>
  <si>
    <r>
      <rPr>
        <b/>
        <sz val="9"/>
        <color indexed="8"/>
        <rFont val="Times New Roman"/>
        <family val="1"/>
      </rPr>
      <t>3.1.3</t>
    </r>
  </si>
  <si>
    <r>
      <rPr>
        <sz val="9"/>
        <color indexed="8"/>
        <rFont val="Times New Roman"/>
        <family val="1"/>
      </rPr>
      <t xml:space="preserve">Preparation of a package of proposals for amendments on the Criminal Code based on the findings of the analysis. </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</si>
  <si>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</si>
  <si>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</si>
  <si>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High Prosecutorial Council, Prosecution Office General, Courts</t>
    </r>
  </si>
  <si>
    <r>
      <rPr>
        <b/>
        <sz val="9"/>
        <color indexed="8"/>
        <rFont val="Times New Roman"/>
        <family val="1"/>
      </rPr>
      <t>3.1.4</t>
    </r>
  </si>
  <si>
    <r>
      <rPr>
        <sz val="9"/>
        <color indexed="8"/>
        <rFont val="Times New Roman"/>
        <family val="1"/>
      </rPr>
      <t xml:space="preserve"> Consultation of the package of proposals with stakeholders</t>
    </r>
    <r>
      <rPr>
        <sz val="9"/>
        <color indexed="8"/>
        <rFont val="Times New Roman"/>
      </rPr>
      <t xml:space="preserve"> (</t>
    </r>
    <r>
      <rPr>
        <i/>
        <sz val="9"/>
        <color indexed="8"/>
        <rFont val="Times New Roman"/>
        <family val="2"/>
      </rPr>
      <t>workshop</t>
    </r>
    <r>
      <rPr>
        <sz val="9"/>
        <color indexed="8"/>
        <rFont val="Times New Roman"/>
      </rPr>
      <t xml:space="preserve">) </t>
    </r>
    <r>
      <rPr>
        <sz val="9"/>
        <color indexed="8"/>
        <rFont val="Times New Roman"/>
        <family val="2"/>
      </rPr>
      <t>and drafting of consultation / finalization reports of the package and its approval.</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</si>
  <si>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</si>
  <si>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</si>
  <si>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High Prosecutorial Council, Prosecution Office General, Courts</t>
    </r>
  </si>
  <si>
    <r>
      <rPr>
        <b/>
        <sz val="9"/>
        <color indexed="8"/>
        <rFont val="Times New Roman"/>
        <family val="1"/>
      </rPr>
      <t>3.1.5</t>
    </r>
  </si>
  <si>
    <r>
      <rPr>
        <sz val="9"/>
        <color indexed="8"/>
        <rFont val="Times New Roman"/>
        <family val="1"/>
      </rPr>
      <t>Carrying out the analysis and preparation of monitoring reports regarding the implementation of the Criminal Code, as amended.</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</si>
  <si>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</si>
  <si>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</si>
  <si>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High Prosecutorial Council, Prosecution Office General, Courts</t>
    </r>
  </si>
  <si>
    <r>
      <rPr>
        <b/>
        <sz val="9"/>
        <color indexed="8"/>
        <rFont val="Times New Roman"/>
        <family val="1"/>
      </rPr>
      <t>3.1.6</t>
    </r>
  </si>
  <si>
    <r>
      <rPr>
        <sz val="9"/>
        <color indexed="8"/>
        <rFont val="Times New Roman"/>
        <family val="1"/>
      </rPr>
      <t>Informing and enhancing the capacities of stakeholders regarding the unification of practice and the implementation of the new Criminal Code (trainings/seminars).</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</si>
  <si>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</si>
  <si>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</si>
  <si>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High Prosecutorial Council, School of Magistrates</t>
    </r>
  </si>
  <si>
    <r>
      <rPr>
        <b/>
        <sz val="9"/>
        <color indexed="8"/>
        <rFont val="Times New Roman"/>
        <family val="1"/>
      </rPr>
      <t>3.1.7</t>
    </r>
  </si>
  <si>
    <r>
      <rPr>
        <sz val="9"/>
        <color indexed="8"/>
        <rFont val="Times New Roman"/>
        <family val="1"/>
      </rPr>
      <t>Conducting a</t>
    </r>
    <r>
      <rPr>
        <sz val="9"/>
        <color indexed="8"/>
        <rFont val="Times New Roman"/>
      </rPr>
      <t xml:space="preserve"> </t>
    </r>
    <r>
      <rPr>
        <i/>
        <sz val="9"/>
        <color indexed="8"/>
        <rFont val="Times New Roman"/>
        <family val="2"/>
      </rPr>
      <t>status quo</t>
    </r>
    <r>
      <rPr>
        <sz val="9"/>
        <color indexed="8"/>
        <rFont val="Times New Roman"/>
      </rPr>
      <t xml:space="preserve"> </t>
    </r>
    <r>
      <rPr>
        <sz val="9"/>
        <color indexed="8"/>
        <rFont val="Times New Roman"/>
        <family val="2"/>
      </rPr>
      <t>study and intervention analysis with the Criminal Procedure Code (CPC).</t>
    </r>
  </si>
  <si>
    <r>
      <rPr>
        <sz val="9"/>
        <color indexed="8"/>
        <rFont val="Times New Roman"/>
        <family val="1"/>
      </rPr>
      <t>92902AA (03310)</t>
    </r>
  </si>
  <si>
    <r>
      <rPr>
        <sz val="9"/>
        <color indexed="8"/>
        <rFont val="Times New Roman"/>
        <family val="1"/>
      </rPr>
      <t>Ministry of Justice</t>
    </r>
  </si>
  <si>
    <r>
      <rPr>
        <sz val="9"/>
        <color indexed="8"/>
        <rFont val="Times New Roman"/>
        <family val="1"/>
      </rPr>
      <t>High Judicial Council, High Prosecutorial Council, Prosecution Office General, Courts</t>
    </r>
  </si>
  <si>
    <r>
      <rPr>
        <b/>
        <sz val="9"/>
        <color indexed="8"/>
        <rFont val="Times New Roman"/>
        <family val="1"/>
      </rPr>
      <t>3.1.8</t>
    </r>
  </si>
  <si>
    <r>
      <rPr>
        <sz val="9"/>
        <color indexed="8"/>
        <rFont val="Times New Roman"/>
        <family val="1"/>
      </rPr>
      <t>Preparation of a detailed study on European best practices, in view of the amendments to the CPC, consultation with relevant institutions on best practice for crime prevention and dissemination of the analysis.</t>
    </r>
  </si>
  <si>
    <r>
      <rPr>
        <sz val="9"/>
        <color indexed="8"/>
        <rFont val="Times New Roman"/>
        <family val="1"/>
      </rPr>
      <t>92801AA (01110)</t>
    </r>
  </si>
  <si>
    <r>
      <rPr>
        <sz val="9"/>
        <color indexed="8"/>
        <rFont val="Times New Roman"/>
        <family val="1"/>
      </rPr>
      <t>Ministry of Justice</t>
    </r>
  </si>
  <si>
    <r>
      <rPr>
        <sz val="9"/>
        <color indexed="8"/>
        <rFont val="Times New Roman"/>
        <family val="1"/>
      </rPr>
      <t xml:space="preserve"> High Prosecutorial Council, Prosecution Office General, High Judicial Council, High Justice Inspector, SPAK, </t>
    </r>
    <r>
      <rPr>
        <sz val="9"/>
        <color indexed="8"/>
        <rFont val="Times New Roman"/>
        <family val="2"/>
      </rPr>
      <t xml:space="preserve"> Academic field, Partner NGOs.</t>
    </r>
  </si>
  <si>
    <r>
      <rPr>
        <b/>
        <sz val="9"/>
        <color indexed="8"/>
        <rFont val="Times New Roman"/>
        <family val="1"/>
      </rPr>
      <t>3.1.9</t>
    </r>
  </si>
  <si>
    <r>
      <rPr>
        <sz val="9"/>
        <color indexed="8"/>
        <rFont val="Times New Roman"/>
        <family val="1"/>
      </rPr>
      <t xml:space="preserve"> Preparation of a package of proposals for amendments on the Criminal Procedure Code based on the findings of the analysis.</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</si>
  <si>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</si>
  <si>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</si>
  <si>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High Prosecutorial Council, Prosecution Office General, Courts</t>
    </r>
  </si>
  <si>
    <r>
      <rPr>
        <b/>
        <sz val="9"/>
        <color indexed="8"/>
        <rFont val="Times New Roman"/>
        <family val="1"/>
      </rPr>
      <t>3.1.10</t>
    </r>
  </si>
  <si>
    <r>
      <rPr>
        <sz val="9"/>
        <color indexed="8"/>
        <rFont val="Times New Roman"/>
        <family val="1"/>
      </rPr>
      <t>Consultation of the package of proposals with stakeholders</t>
    </r>
    <r>
      <rPr>
        <sz val="9"/>
        <color indexed="8"/>
        <rFont val="Times New Roman"/>
      </rPr>
      <t xml:space="preserve"> (</t>
    </r>
    <r>
      <rPr>
        <i/>
        <sz val="9"/>
        <color indexed="8"/>
        <rFont val="Times New Roman"/>
        <family val="2"/>
      </rPr>
      <t>workshop</t>
    </r>
    <r>
      <rPr>
        <sz val="9"/>
        <color indexed="8"/>
        <rFont val="Times New Roman"/>
      </rPr>
      <t xml:space="preserve">) </t>
    </r>
    <r>
      <rPr>
        <sz val="9"/>
        <color indexed="8"/>
        <rFont val="Times New Roman"/>
        <family val="2"/>
      </rPr>
      <t>and drafting of consultation / finalization reports of the package and its approval.</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</si>
  <si>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</si>
  <si>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</si>
  <si>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High Prosecutorial Council, School of Magistrates</t>
    </r>
  </si>
  <si>
    <r>
      <rPr>
        <b/>
        <sz val="9"/>
        <color indexed="8"/>
        <rFont val="Times New Roman"/>
        <family val="1"/>
      </rPr>
      <t>3.1.11</t>
    </r>
  </si>
  <si>
    <r>
      <rPr>
        <sz val="9"/>
        <color indexed="8"/>
        <rFont val="Times New Roman"/>
        <family val="1"/>
      </rPr>
      <t>Carrying out the analysis and preparation of monitoring reports regarding the implementation of the amended Criminal Procedure Code.</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</si>
  <si>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</si>
  <si>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</si>
  <si>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High Prosecutorial Council, Prosecution Office General, Courts</t>
    </r>
  </si>
  <si>
    <r>
      <rPr>
        <b/>
        <sz val="9"/>
        <color indexed="8"/>
        <rFont val="Times New Roman"/>
        <family val="1"/>
      </rPr>
      <t>3.1.12</t>
    </r>
  </si>
  <si>
    <r>
      <rPr>
        <sz val="9"/>
        <color indexed="8"/>
        <rFont val="Times New Roman"/>
        <family val="1"/>
      </rPr>
      <t>Informing and enhancing the capacities of stakeholders regarding the unification of practice and the implementation of the new Criminal Procedure Code (trainings/seminars).</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</si>
  <si>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</si>
  <si>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</si>
  <si>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High Prosecutorial Council, School of Magistrates</t>
    </r>
  </si>
  <si>
    <r>
      <rPr>
        <b/>
        <sz val="9"/>
        <color indexed="8"/>
        <rFont val="Times New Roman"/>
        <family val="1"/>
      </rPr>
      <t>3.1.13</t>
    </r>
  </si>
  <si>
    <r>
      <rPr>
        <sz val="9"/>
        <color indexed="8"/>
        <rFont val="Times New Roman"/>
        <family val="1"/>
      </rPr>
      <t>Establishment and functionality of the Topic-related Group for the Criminal Justice</t>
    </r>
  </si>
  <si>
    <r>
      <rPr>
        <sz val="9"/>
        <color indexed="8"/>
        <rFont val="Times New Roman"/>
        <family val="1"/>
      </rPr>
      <t>92801AA (01110)</t>
    </r>
  </si>
  <si>
    <r>
      <rPr>
        <sz val="9"/>
        <color indexed="8"/>
        <rFont val="Times New Roman"/>
        <family val="1"/>
      </rPr>
      <t>Ministry of Justice</t>
    </r>
  </si>
  <si>
    <r>
      <rPr>
        <sz val="9"/>
        <color indexed="8"/>
        <rFont val="Times New Roman"/>
        <family val="1"/>
      </rPr>
      <t>High Prosecutorial Council, High Judicial Council, High Justice Inspectorate, (invited to attend are Prosecution Office General, SPAK, Academic field, Partner NGOs.</t>
    </r>
  </si>
  <si>
    <r>
      <rPr>
        <b/>
        <sz val="9"/>
        <color indexed="10"/>
        <rFont val="Times New Roman"/>
        <family val="1"/>
      </rPr>
      <t>Specific Objective Cost 3.1.</t>
    </r>
  </si>
  <si>
    <r>
      <rPr>
        <b/>
        <sz val="9"/>
        <color indexed="8"/>
        <rFont val="Times New Roman"/>
        <family val="1"/>
      </rPr>
      <t xml:space="preserve">Specific Objective 3.2                                                                                             </t>
    </r>
    <r>
      <rPr>
        <sz val="9"/>
        <color indexed="8"/>
        <rFont val="Times New Roman"/>
      </rPr>
      <t xml:space="preserve"> </t>
    </r>
    <r>
      <rPr>
        <sz val="9"/>
        <color indexed="8"/>
        <rFont val="Times New Roman"/>
        <family val="2"/>
      </rPr>
      <t>An efficient and proactive prosecution system that operates according to European standards to the effect of effective investigation and prosecution against corruption and organized crime.</t>
    </r>
  </si>
  <si>
    <r>
      <rPr>
        <sz val="9"/>
        <color indexed="8"/>
        <rFont val="Times New Roman"/>
        <family val="1"/>
      </rPr>
      <t>Prosecution Office General</t>
    </r>
  </si>
  <si>
    <r>
      <rPr>
        <b/>
        <i/>
        <sz val="9"/>
        <color indexed="30"/>
        <rFont val="Times New Roman"/>
        <family val="1"/>
      </rPr>
      <t>Measures</t>
    </r>
  </si>
  <si>
    <r>
      <rPr>
        <b/>
        <sz val="9"/>
        <color indexed="8"/>
        <rFont val="Times New Roman"/>
        <family val="1"/>
      </rPr>
      <t>3.2.1</t>
    </r>
  </si>
  <si>
    <r>
      <rPr>
        <sz val="9"/>
        <color indexed="8"/>
        <rFont val="Times New Roman"/>
        <family val="1"/>
      </rPr>
      <t>Improving the structural management and administration of the prosecution office through efficient planning and management of human resources and budget.</t>
    </r>
  </si>
  <si>
    <r>
      <rPr>
        <sz val="9"/>
        <color indexed="8"/>
        <rFont val="Times New Roman"/>
        <family val="1"/>
      </rPr>
      <t>92801AA (01110)</t>
    </r>
  </si>
  <si>
    <r>
      <rPr>
        <sz val="9"/>
        <color indexed="8"/>
        <rFont val="Times New Roman"/>
        <family val="1"/>
      </rPr>
      <t>Prosecution Office General</t>
    </r>
  </si>
  <si>
    <r>
      <rPr>
        <sz val="9"/>
        <color indexed="8"/>
        <rFont val="Times New Roman"/>
        <family val="1"/>
      </rPr>
      <t>High Prosecutorial Council</t>
    </r>
  </si>
  <si>
    <r>
      <rPr>
        <b/>
        <sz val="9"/>
        <color indexed="8"/>
        <rFont val="Times New Roman"/>
        <family val="1"/>
      </rPr>
      <t>3.2.2</t>
    </r>
  </si>
  <si>
    <r>
      <rPr>
        <sz val="9"/>
        <color indexed="8"/>
        <rFont val="Times New Roman"/>
        <family val="1"/>
      </rPr>
      <t>Conducting a</t>
    </r>
    <r>
      <rPr>
        <sz val="9"/>
        <color indexed="8"/>
        <rFont val="Times New Roman"/>
      </rPr>
      <t xml:space="preserve"> </t>
    </r>
    <r>
      <rPr>
        <i/>
        <sz val="9"/>
        <color indexed="8"/>
        <rFont val="Times New Roman"/>
        <family val="2"/>
      </rPr>
      <t>status quo</t>
    </r>
    <r>
      <rPr>
        <sz val="9"/>
        <color indexed="8"/>
        <rFont val="Times New Roman"/>
      </rPr>
      <t xml:space="preserve"> </t>
    </r>
    <r>
      <rPr>
        <sz val="9"/>
        <color indexed="8"/>
        <rFont val="Times New Roman"/>
        <family val="2"/>
      </rPr>
      <t>study and intervention analysis with the organic law of the prosecution office.</t>
    </r>
  </si>
  <si>
    <r>
      <rPr>
        <sz val="9"/>
        <color indexed="8"/>
        <rFont val="Times New Roman"/>
        <family val="1"/>
      </rPr>
      <t>92801AA (01110)</t>
    </r>
  </si>
  <si>
    <r>
      <rPr>
        <sz val="9"/>
        <color indexed="8"/>
        <rFont val="Times New Roman"/>
        <family val="1"/>
      </rPr>
      <t>Prosecution Office General</t>
    </r>
  </si>
  <si>
    <r>
      <rPr>
        <sz val="9"/>
        <color indexed="8"/>
        <rFont val="Times New Roman"/>
        <family val="1"/>
      </rPr>
      <t>High Prosecutorial Council, Ministry of Justice, High Justice Inspector</t>
    </r>
  </si>
  <si>
    <r>
      <rPr>
        <b/>
        <sz val="9"/>
        <color indexed="8"/>
        <rFont val="Times New Roman"/>
        <family val="1"/>
      </rPr>
      <t>3.2.3</t>
    </r>
  </si>
  <si>
    <r>
      <rPr>
        <sz val="9"/>
        <color indexed="8"/>
        <rFont val="Times New Roman"/>
        <family val="1"/>
      </rPr>
      <t>Preparation of a package of proposals for amendments to the organic law of the prosecution office based on the findings of the analysis.</t>
    </r>
  </si>
  <si>
    <r>
      <rPr>
        <sz val="9"/>
        <color indexed="8"/>
        <rFont val="Times New Roman"/>
        <family val="1"/>
      </rPr>
      <t>92801AA (01110)</t>
    </r>
  </si>
  <si>
    <r>
      <rPr>
        <sz val="9"/>
        <color indexed="8"/>
        <rFont val="Times New Roman"/>
        <family val="1"/>
      </rPr>
      <t>Prosecution Office General</t>
    </r>
  </si>
  <si>
    <r>
      <rPr>
        <sz val="9"/>
        <color indexed="8"/>
        <rFont val="Times New Roman"/>
        <family val="1"/>
      </rPr>
      <t>High Prosecutorial Council, Ministry of Justice, High Justice Inspector</t>
    </r>
  </si>
  <si>
    <r>
      <rPr>
        <b/>
        <sz val="9"/>
        <color indexed="8"/>
        <rFont val="Times New Roman"/>
        <family val="1"/>
      </rPr>
      <t>3.2.4</t>
    </r>
  </si>
  <si>
    <r>
      <rPr>
        <sz val="9"/>
        <color indexed="8"/>
        <rFont val="Times New Roman"/>
        <family val="1"/>
      </rPr>
      <t>Consultation of the package of proposals with stakeholders</t>
    </r>
    <r>
      <rPr>
        <sz val="9"/>
        <color indexed="8"/>
        <rFont val="Times New Roman"/>
      </rPr>
      <t xml:space="preserve"> (</t>
    </r>
    <r>
      <rPr>
        <i/>
        <sz val="9"/>
        <color indexed="8"/>
        <rFont val="Times New Roman"/>
        <family val="2"/>
      </rPr>
      <t>workshop</t>
    </r>
    <r>
      <rPr>
        <sz val="9"/>
        <color indexed="8"/>
        <rFont val="Times New Roman"/>
      </rPr>
      <t xml:space="preserve">) </t>
    </r>
    <r>
      <rPr>
        <sz val="9"/>
        <color indexed="8"/>
        <rFont val="Times New Roman"/>
        <family val="2"/>
      </rPr>
      <t>and drafting of consultation / finalization reports of the package and its approval of the organic law of the prosecution office, as amended.</t>
    </r>
  </si>
  <si>
    <r>
      <rPr>
        <sz val="9"/>
        <color indexed="8"/>
        <rFont val="Times New Roman"/>
        <family val="1"/>
      </rPr>
      <t>92801AA (01110)</t>
    </r>
  </si>
  <si>
    <r>
      <rPr>
        <sz val="9"/>
        <color indexed="8"/>
        <rFont val="Times New Roman"/>
        <family val="1"/>
      </rPr>
      <t>Prosecution Office General</t>
    </r>
  </si>
  <si>
    <r>
      <rPr>
        <sz val="9"/>
        <color indexed="8"/>
        <rFont val="Times New Roman"/>
        <family val="1"/>
      </rPr>
      <t>High Prosecutorial Council</t>
    </r>
  </si>
  <si>
    <r>
      <rPr>
        <b/>
        <sz val="9"/>
        <color indexed="8"/>
        <rFont val="Times New Roman"/>
        <family val="1"/>
      </rPr>
      <t>3.2.5</t>
    </r>
  </si>
  <si>
    <r>
      <rPr>
        <sz val="9"/>
        <color indexed="8"/>
        <rFont val="Times New Roman"/>
        <family val="1"/>
      </rPr>
      <t>Conducting the analysis regarding the situaiton of applicability of the organic law of the prosecution office, as amended.</t>
    </r>
  </si>
  <si>
    <r>
      <rPr>
        <sz val="9"/>
        <color indexed="8"/>
        <rFont val="Times New Roman"/>
        <family val="1"/>
      </rPr>
      <t>92801AA (01110)</t>
    </r>
  </si>
  <si>
    <r>
      <rPr>
        <sz val="9"/>
        <color indexed="8"/>
        <rFont val="Times New Roman"/>
        <family val="1"/>
      </rPr>
      <t>Prosecution Office General</t>
    </r>
  </si>
  <si>
    <r>
      <rPr>
        <b/>
        <sz val="9"/>
        <color indexed="8"/>
        <rFont val="Times New Roman"/>
        <family val="1"/>
      </rPr>
      <t>3.2.6</t>
    </r>
  </si>
  <si>
    <r>
      <rPr>
        <sz val="9"/>
        <color indexed="8"/>
        <rFont val="Times New Roman"/>
        <family val="1"/>
      </rPr>
      <t xml:space="preserve">  Carrying out the analysis regarding the need for the review of bylaws, following the changes to the organic law of the prosecution office.</t>
    </r>
  </si>
  <si>
    <r>
      <rPr>
        <sz val="9"/>
        <color indexed="8"/>
        <rFont val="Times New Roman"/>
        <family val="1"/>
      </rPr>
      <t>92801AA (01110)</t>
    </r>
  </si>
  <si>
    <r>
      <rPr>
        <sz val="9"/>
        <color indexed="8"/>
        <rFont val="Times New Roman"/>
        <family val="1"/>
      </rPr>
      <t>Prosecution Office General</t>
    </r>
  </si>
  <si>
    <r>
      <rPr>
        <sz val="9"/>
        <color indexed="8"/>
        <rFont val="Times New Roman"/>
        <family val="1"/>
      </rPr>
      <t>High Prosecutorial Council</t>
    </r>
  </si>
  <si>
    <r>
      <rPr>
        <b/>
        <sz val="9"/>
        <color indexed="8"/>
        <rFont val="Times New Roman"/>
        <family val="1"/>
      </rPr>
      <t>3.2.7</t>
    </r>
  </si>
  <si>
    <r>
      <rPr>
        <sz val="9"/>
        <color indexed="8"/>
        <rFont val="Times New Roman"/>
        <family val="1"/>
      </rPr>
      <t>Preparing, consulting and approving the package of the necessary bylaw acts.</t>
    </r>
  </si>
  <si>
    <r>
      <rPr>
        <sz val="9"/>
        <color indexed="8"/>
        <rFont val="Times New Roman"/>
        <family val="1"/>
      </rPr>
      <t>92801AA (01110)</t>
    </r>
  </si>
  <si>
    <r>
      <rPr>
        <sz val="9"/>
        <color indexed="8"/>
        <rFont val="Times New Roman"/>
        <family val="1"/>
      </rPr>
      <t>Prosecution Office General</t>
    </r>
  </si>
  <si>
    <r>
      <rPr>
        <sz val="9"/>
        <color indexed="8"/>
        <rFont val="Times New Roman"/>
        <family val="1"/>
      </rPr>
      <t>High Prosecutorial Council</t>
    </r>
  </si>
  <si>
    <r>
      <rPr>
        <b/>
        <sz val="9"/>
        <color indexed="8"/>
        <rFont val="Times New Roman"/>
        <family val="1"/>
      </rPr>
      <t>3.2.8</t>
    </r>
  </si>
  <si>
    <r>
      <rPr>
        <sz val="9"/>
        <color indexed="8"/>
        <rFont val="Times New Roman"/>
        <family val="1"/>
      </rPr>
      <t>Conducting training needs analysis for capacity enhancement of magistrate prosecutors/JPO regarding the legal and sub-legal framework and drafting training modules.</t>
    </r>
  </si>
  <si>
    <r>
      <rPr>
        <sz val="9"/>
        <color indexed="8"/>
        <rFont val="Times New Roman"/>
        <family val="1"/>
      </rPr>
      <t>School of Magistrates</t>
    </r>
  </si>
  <si>
    <r>
      <rPr>
        <sz val="9"/>
        <color indexed="8"/>
        <rFont val="Times New Roman"/>
        <family val="1"/>
      </rPr>
      <t>High Prosecutorial Council, Prosecution Office General</t>
    </r>
  </si>
  <si>
    <r>
      <rPr>
        <b/>
        <sz val="9"/>
        <color indexed="8"/>
        <rFont val="Times New Roman"/>
        <family val="1"/>
      </rPr>
      <t>3.2.9</t>
    </r>
  </si>
  <si>
    <r>
      <rPr>
        <sz val="9"/>
        <color indexed="8"/>
        <rFont val="Times New Roman"/>
        <family val="1"/>
      </rPr>
      <t xml:space="preserve"> Informing and developing the capacities of stakeholders regarding the organic law of the prosecution office and the bylaw acts (trainings/seminars).</t>
    </r>
  </si>
  <si>
    <r>
      <rPr>
        <sz val="9"/>
        <color indexed="8"/>
        <rFont val="Times New Roman"/>
        <family val="1"/>
      </rPr>
      <t>92801AA (01110)</t>
    </r>
  </si>
  <si>
    <r>
      <rPr>
        <sz val="9"/>
        <color indexed="8"/>
        <rFont val="Times New Roman"/>
        <family val="1"/>
      </rPr>
      <t>School of Magistrates</t>
    </r>
  </si>
  <si>
    <r>
      <rPr>
        <sz val="9"/>
        <color indexed="8"/>
        <rFont val="Times New Roman"/>
        <family val="1"/>
      </rPr>
      <t>High Prosecutorial Council, Prosecution Office General</t>
    </r>
  </si>
  <si>
    <r>
      <rPr>
        <b/>
        <sz val="9"/>
        <color indexed="8"/>
        <rFont val="Times New Roman"/>
        <family val="1"/>
      </rPr>
      <t>3.2.10</t>
    </r>
  </si>
  <si>
    <r>
      <rPr>
        <sz val="9"/>
        <color indexed="8"/>
        <rFont val="Times New Roman"/>
        <family val="1"/>
      </rPr>
      <t>Preparation of regular inter-institutional analyses on the efficiency of money laundering investigations, drafting analysis reports on the identification of problems and preparation of the package of recommendations.</t>
    </r>
  </si>
  <si>
    <r>
      <rPr>
        <sz val="9"/>
        <color indexed="8"/>
        <rFont val="Times New Roman"/>
        <family val="1"/>
      </rPr>
      <t>92801AA (01110)</t>
    </r>
  </si>
  <si>
    <r>
      <rPr>
        <sz val="9"/>
        <color indexed="8"/>
        <rFont val="Times New Roman"/>
        <family val="1"/>
      </rPr>
      <t>Prosecution Office General</t>
    </r>
  </si>
  <si>
    <r>
      <rPr>
        <b/>
        <sz val="9"/>
        <color indexed="8"/>
        <rFont val="Times New Roman"/>
        <family val="1"/>
      </rPr>
      <t>3.2.11</t>
    </r>
  </si>
  <si>
    <r>
      <rPr>
        <sz val="9"/>
        <color indexed="8"/>
        <rFont val="Times New Roman"/>
        <family val="1"/>
      </rPr>
      <t>Consolidation with human resources and full functionality of SPAK.</t>
    </r>
  </si>
  <si>
    <r>
      <rPr>
        <sz val="9"/>
        <color indexed="8"/>
        <rFont val="Times New Roman"/>
        <family val="1"/>
      </rPr>
      <t>SPAK</t>
    </r>
  </si>
  <si>
    <r>
      <rPr>
        <b/>
        <sz val="9"/>
        <color indexed="8"/>
        <rFont val="Times New Roman"/>
        <family val="1"/>
      </rPr>
      <t>3.2.12</t>
    </r>
  </si>
  <si>
    <r>
      <rPr>
        <sz val="9"/>
        <color indexed="8"/>
        <rFont val="Times New Roman"/>
        <family val="1"/>
      </rPr>
      <t xml:space="preserve">Consolidation with human resources and full functionality of NBI. </t>
    </r>
  </si>
  <si>
    <r>
      <rPr>
        <sz val="9"/>
        <color indexed="8"/>
        <rFont val="Times New Roman"/>
        <family val="1"/>
      </rPr>
      <t>National Investigation Bureau</t>
    </r>
  </si>
  <si>
    <r>
      <rPr>
        <b/>
        <sz val="9"/>
        <color indexed="8"/>
        <rFont val="Times New Roman"/>
        <family val="1"/>
      </rPr>
      <t>3.2.13</t>
    </r>
  </si>
  <si>
    <r>
      <rPr>
        <sz val="9"/>
        <color indexed="8"/>
        <rFont val="Times New Roman"/>
        <family val="1"/>
      </rPr>
      <t>Conducting training needs analysis to increase the capacity of SPAK prosecutors, NBI investigators, preparation of curricula and training modules.</t>
    </r>
  </si>
  <si>
    <r>
      <rPr>
        <sz val="9"/>
        <color indexed="8"/>
        <rFont val="Times New Roman"/>
        <family val="1"/>
      </rPr>
      <t>SPAK</t>
    </r>
  </si>
  <si>
    <r>
      <rPr>
        <b/>
        <sz val="9"/>
        <color indexed="8"/>
        <rFont val="Times New Roman"/>
        <family val="1"/>
      </rPr>
      <t>3.2.14</t>
    </r>
  </si>
  <si>
    <r>
      <rPr>
        <sz val="9"/>
        <color indexed="8"/>
        <rFont val="Times New Roman"/>
        <family val="1"/>
      </rPr>
      <t>Development and anhancement of institutional capacities of SPAK (trainings/seminars).</t>
    </r>
  </si>
  <si>
    <r>
      <rPr>
        <sz val="9"/>
        <color indexed="8"/>
        <rFont val="Times New Roman"/>
        <family val="1"/>
      </rPr>
      <t>SPAK</t>
    </r>
  </si>
  <si>
    <r>
      <rPr>
        <b/>
        <sz val="9"/>
        <color indexed="8"/>
        <rFont val="Times New Roman"/>
        <family val="1"/>
      </rPr>
      <t>3.2.15</t>
    </r>
  </si>
  <si>
    <r>
      <rPr>
        <sz val="9"/>
        <color indexed="8"/>
        <rFont val="Times New Roman"/>
        <family val="1"/>
      </rPr>
      <t>Development and anhancement of institutional capacities of NBI (trainings/seminars).</t>
    </r>
  </si>
  <si>
    <r>
      <rPr>
        <sz val="9"/>
        <color indexed="8"/>
        <rFont val="Times New Roman"/>
        <family val="1"/>
      </rPr>
      <t>National Investigation Bureau</t>
    </r>
  </si>
  <si>
    <r>
      <rPr>
        <b/>
        <sz val="9"/>
        <color indexed="10"/>
        <rFont val="Times New Roman"/>
        <family val="1"/>
      </rPr>
      <t>Specific Objective Cost 3.2.</t>
    </r>
  </si>
  <si>
    <r>
      <rPr>
        <b/>
        <sz val="9"/>
        <color indexed="8"/>
        <rFont val="Times New Roman"/>
        <family val="1"/>
      </rPr>
      <t xml:space="preserve">Specific objective 3.4                                                                 </t>
    </r>
    <r>
      <rPr>
        <sz val="9"/>
        <color indexed="8"/>
        <rFont val="Times New Roman"/>
        <family val="2"/>
      </rPr>
      <t>an effective and efficient probation service that utilizes operational standards, supervisory methodologies and individualized case management, supports re-integration, integration and rehabilitation, and works in line with EU best practices and standards.</t>
    </r>
  </si>
  <si>
    <r>
      <rPr>
        <sz val="9"/>
        <color indexed="8"/>
        <rFont val="Times New Roman"/>
        <family val="1"/>
      </rPr>
      <t>Ministry of Justice</t>
    </r>
  </si>
  <si>
    <r>
      <rPr>
        <sz val="9"/>
        <color indexed="8"/>
        <rFont val="Times New Roman"/>
        <family val="1"/>
      </rPr>
      <t>Probation Service</t>
    </r>
  </si>
  <si>
    <r>
      <rPr>
        <b/>
        <i/>
        <sz val="9"/>
        <color indexed="30"/>
        <rFont val="Times New Roman"/>
        <family val="1"/>
      </rPr>
      <t xml:space="preserve">Measures: </t>
    </r>
  </si>
  <si>
    <r>
      <rPr>
        <b/>
        <sz val="9"/>
        <color indexed="8"/>
        <rFont val="Times New Roman"/>
        <family val="1"/>
      </rPr>
      <t>3.4.1</t>
    </r>
  </si>
  <si>
    <r>
      <rPr>
        <sz val="9"/>
        <color indexed="8"/>
        <rFont val="Times New Roman"/>
        <family val="1"/>
      </rPr>
      <t>Conducting the analysis regarding the level of implementation and the need for amendments to the legal framework regarding the DGSP and its organizational structure to be in line with European standards.</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</si>
  <si>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</si>
  <si>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</si>
  <si>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</si>
  <si>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3.4.2</t>
    </r>
  </si>
  <si>
    <r>
      <rPr>
        <sz val="9"/>
        <color indexed="8"/>
        <rFont val="Times New Roman"/>
        <family val="1"/>
      </rPr>
      <t>Preparation of the package of legal interventions with the sub-legal framework of the DGSP, consultation and approval of the package of legal and sub-legal changes.</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</si>
  <si>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</si>
  <si>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</si>
  <si>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</si>
  <si>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3.4.3</t>
    </r>
  </si>
  <si>
    <r>
      <rPr>
        <sz val="9"/>
        <color indexed="8"/>
        <rFont val="Times New Roman"/>
        <family val="1"/>
      </rPr>
      <t>Conducting a human resource training needs analysis at the DGSP and preparing a training plan/curriculum and training programs (basic and continuous training).</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</si>
  <si>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</si>
  <si>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</si>
  <si>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</si>
  <si>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3.4.4</t>
    </r>
  </si>
  <si>
    <r>
      <rPr>
        <sz val="9"/>
        <color indexed="8"/>
        <rFont val="Times New Roman"/>
        <family val="1"/>
      </rPr>
      <t>Training of DGPS employees to improve their performance in performing their functions (basic and continuous training).</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</si>
  <si>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</si>
  <si>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</si>
  <si>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</si>
  <si>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3.4.5</t>
    </r>
  </si>
  <si>
    <r>
      <rPr>
        <sz val="9"/>
        <color indexed="8"/>
        <rFont val="Times New Roman"/>
        <family val="1"/>
      </rPr>
      <t xml:space="preserve"> Consolidation and finalization of twinning/cooperation agreements with European institutional partners.</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</si>
  <si>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</si>
  <si>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</si>
  <si>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</si>
  <si>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3.4.6</t>
    </r>
  </si>
  <si>
    <r>
      <rPr>
        <sz val="9"/>
        <color indexed="8"/>
        <rFont val="Times New Roman"/>
        <family val="1"/>
      </rPr>
      <t>Conducting the analysis of the functioning of the case management system and preparing recommendations for improvement.</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</si>
  <si>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</si>
  <si>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</si>
  <si>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</si>
  <si>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3.4.7</t>
    </r>
  </si>
  <si>
    <r>
      <rPr>
        <sz val="9"/>
        <color indexed="8"/>
        <rFont val="Times New Roman"/>
        <family val="1"/>
      </rPr>
      <t xml:space="preserve"> Designing and installing modern information technology as well as the case management system, creating connections with the integrated electronic justice system.</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</si>
  <si>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</si>
  <si>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</si>
  <si>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</si>
  <si>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3.4.8</t>
    </r>
  </si>
  <si>
    <r>
      <rPr>
        <sz val="9"/>
        <color indexed="8"/>
        <rFont val="Times New Roman"/>
        <family val="1"/>
      </rPr>
      <t xml:space="preserve">Improving the infrastructure and equipment for the full functioning of the regional offices of the DGPS in accordance with European standards. </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</si>
  <si>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</si>
  <si>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</si>
  <si>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</si>
  <si>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3.4.9</t>
    </r>
  </si>
  <si>
    <r>
      <rPr>
        <sz val="9"/>
        <color indexed="8"/>
        <rFont val="Times New Roman"/>
        <family val="1"/>
      </rPr>
      <t>Conducting the analysis on the review of specific bylaws, regulations, guidelines, standards, including timelines and formats for procedure before the decision-making.</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</si>
  <si>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</si>
  <si>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</si>
  <si>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</si>
  <si>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3.4.10</t>
    </r>
  </si>
  <si>
    <r>
      <rPr>
        <sz val="9"/>
        <color indexed="8"/>
        <rFont val="Times New Roman"/>
        <family val="1"/>
      </rPr>
      <t>Drafting a package of specific bylaws, regulations, guidelines, standards/package consultation and approval.</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</si>
  <si>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</si>
  <si>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</si>
  <si>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</si>
  <si>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3.4.11</t>
    </r>
  </si>
  <si>
    <r>
      <rPr>
        <sz val="9"/>
        <color indexed="8"/>
        <rFont val="Times New Roman"/>
        <family val="1"/>
      </rPr>
      <t>Developing new methodologies (guidelines, standards) related to (i) supervision (individual case management and electronic supervision); (ii) release on parole.</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</si>
  <si>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</si>
  <si>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</si>
  <si>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</si>
  <si>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3.4.12</t>
    </r>
  </si>
  <si>
    <r>
      <rPr>
        <sz val="9"/>
        <color indexed="8"/>
        <rFont val="Times New Roman"/>
        <family val="1"/>
      </rPr>
      <t xml:space="preserve">Preparation of pilot programs of new supervision methodologies and their piloting in two areas.  </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</si>
  <si>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</si>
  <si>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</si>
  <si>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</si>
  <si>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3.4.13</t>
    </r>
  </si>
  <si>
    <r>
      <rPr>
        <sz val="9"/>
        <color indexed="8"/>
        <rFont val="Times New Roman"/>
        <family val="1"/>
      </rPr>
      <t>Conducting the analysis related to the evaluation of the experience of using new surveillance methodologies in the pilot areas and preparing the national program of electronic surveillance and parole.</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</si>
  <si>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</si>
  <si>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</si>
  <si>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</si>
  <si>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3.4.14</t>
    </r>
  </si>
  <si>
    <r>
      <rPr>
        <sz val="9"/>
        <color indexed="8"/>
        <rFont val="Times New Roman"/>
        <family val="1"/>
      </rPr>
      <t xml:space="preserve">Consolidation of supervisory methodologies and protocols and their operation throughout the territory. </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</si>
  <si>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</si>
  <si>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</si>
  <si>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</si>
  <si>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3.4.15</t>
    </r>
  </si>
  <si>
    <r>
      <rPr>
        <sz val="9"/>
        <color indexed="8"/>
        <rFont val="Times New Roman"/>
        <family val="1"/>
      </rPr>
      <t xml:space="preserve">Carrying out the analysis regarding the need for cooperation of the DGPS with the relevant justice institutions and drafting cooperation agreements for the activity in the probation service during the phase prior to decision-making. </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</si>
  <si>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</si>
  <si>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</si>
  <si>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</si>
  <si>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3.4.16</t>
    </r>
  </si>
  <si>
    <r>
      <rPr>
        <sz val="9"/>
        <color indexed="8"/>
        <rFont val="Times New Roman"/>
        <family val="1"/>
      </rPr>
      <t>Strengthening cooperation with relevant justice institutions (courts, prosecution, penitentiary system) for the work of the probation service (trainings/</t>
    </r>
    <r>
      <rPr>
        <i/>
        <sz val="9"/>
        <color indexed="8"/>
        <rFont val="Times New Roman"/>
        <family val="2"/>
      </rPr>
      <t>workshops</t>
    </r>
    <r>
      <rPr>
        <sz val="9"/>
        <color indexed="8"/>
        <rFont val="Times New Roman"/>
        <family val="1"/>
      </rPr>
      <t>).</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</si>
  <si>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</si>
  <si>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</si>
  <si>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</si>
  <si>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3.4.17</t>
    </r>
  </si>
  <si>
    <r>
      <rPr>
        <sz val="9"/>
        <color indexed="8"/>
        <rFont val="Times New Roman"/>
        <family val="1"/>
      </rPr>
      <t>Preparing a joint communication program with the broad population.</t>
    </r>
  </si>
  <si>
    <r>
      <rPr>
        <sz val="9"/>
        <color indexed="8"/>
        <rFont val="Times New Roman"/>
        <family val="1"/>
      </rPr>
      <t>91409AA (03490)</t>
    </r>
  </si>
  <si>
    <r>
      <rPr>
        <sz val="9"/>
        <color indexed="8"/>
        <rFont val="Times New Roman"/>
        <family val="1"/>
      </rPr>
      <t>Ministry of Justice</t>
    </r>
  </si>
  <si>
    <r>
      <rPr>
        <b/>
        <sz val="9"/>
        <color indexed="8"/>
        <rFont val="Times New Roman"/>
        <family val="1"/>
      </rPr>
      <t>3.4.18</t>
    </r>
  </si>
  <si>
    <r>
      <rPr>
        <sz val="9"/>
        <color indexed="8"/>
        <rFont val="Times New Roman"/>
        <family val="1"/>
      </rPr>
      <t xml:space="preserve"> Preparation of cooperation programs with the HJC, HPC, PP, SM to inform about the new approaches and opportunities for a modern probation service according to European standards. </t>
    </r>
  </si>
  <si>
    <r>
      <rPr>
        <sz val="9"/>
        <color indexed="8"/>
        <rFont val="Times New Roman"/>
        <family val="1"/>
      </rPr>
      <t>91409AA (03490)</t>
    </r>
  </si>
  <si>
    <r>
      <rPr>
        <sz val="9"/>
        <color indexed="8"/>
        <rFont val="Times New Roman"/>
        <family val="1"/>
      </rPr>
      <t>Ministry of Justice</t>
    </r>
  </si>
  <si>
    <r>
      <rPr>
        <sz val="9"/>
        <color indexed="8"/>
        <rFont val="Times New Roman"/>
        <family val="1"/>
      </rPr>
      <t>Probation Service</t>
    </r>
  </si>
  <si>
    <r>
      <rPr>
        <b/>
        <sz val="9"/>
        <color indexed="8"/>
        <rFont val="Times New Roman"/>
        <family val="1"/>
      </rPr>
      <t>3.4.19</t>
    </r>
  </si>
  <si>
    <r>
      <rPr>
        <sz val="9"/>
        <color indexed="8"/>
        <rFont val="Times New Roman"/>
        <family val="1"/>
      </rPr>
      <t>Enhancement of the staff capacity to ensure a rate of 50 interns per staff in line with European standards and to provide adequate staff for local offices, and the pay structure was revised to ensure adequate pay across the organization according to capability and responsibilities in accordance with the official salary scheme.</t>
    </r>
  </si>
  <si>
    <r>
      <rPr>
        <sz val="9"/>
        <color indexed="8"/>
        <rFont val="Times New Roman"/>
        <family val="1"/>
      </rPr>
      <t>Ministry of Justice</t>
    </r>
  </si>
  <si>
    <r>
      <rPr>
        <sz val="9"/>
        <color indexed="8"/>
        <rFont val="Times New Roman"/>
        <family val="1"/>
      </rPr>
      <t>Probation Service</t>
    </r>
  </si>
  <si>
    <r>
      <rPr>
        <b/>
        <sz val="9"/>
        <color indexed="10"/>
        <rFont val="Times New Roman"/>
        <family val="1"/>
      </rPr>
      <t>Specific Objective Cost 3.4.</t>
    </r>
  </si>
  <si>
    <r>
      <rPr>
        <b/>
        <sz val="9"/>
        <color indexed="8"/>
        <rFont val="Times New Roman"/>
        <family val="1"/>
      </rPr>
      <t>Specific objective 3.5</t>
    </r>
    <r>
      <rPr>
        <sz val="9"/>
        <color indexed="8"/>
        <rFont val="Times New Roman"/>
      </rPr>
      <t xml:space="preserve">                                                                        </t>
    </r>
    <r>
      <rPr>
        <sz val="9"/>
        <color indexed="8"/>
        <rFont val="Times New Roman"/>
        <family val="2"/>
      </rPr>
      <t>Development of the penitentiary system based on European standards, ensuring full respect for human resources and using individual development plans.</t>
    </r>
  </si>
  <si>
    <r>
      <rPr>
        <sz val="9"/>
        <color indexed="8"/>
        <rFont val="Times New Roman"/>
        <family val="1"/>
      </rPr>
      <t>Ministry of Justice</t>
    </r>
  </si>
  <si>
    <r>
      <rPr>
        <sz val="9"/>
        <color indexed="8"/>
        <rFont val="Times New Roman"/>
        <family val="1"/>
      </rPr>
      <t>Directorate General of Prisons</t>
    </r>
  </si>
  <si>
    <r>
      <rPr>
        <b/>
        <i/>
        <sz val="9"/>
        <color indexed="30"/>
        <rFont val="Times New Roman"/>
        <family val="1"/>
      </rPr>
      <t xml:space="preserve">Measures: </t>
    </r>
  </si>
  <si>
    <r>
      <rPr>
        <b/>
        <sz val="9"/>
        <color indexed="8"/>
        <rFont val="Times New Roman"/>
        <family val="1"/>
      </rPr>
      <t>3.5.1</t>
    </r>
  </si>
  <si>
    <r>
      <rPr>
        <sz val="9"/>
        <color indexed="8"/>
        <rFont val="Times New Roman"/>
        <family val="1"/>
      </rPr>
      <t>Carrying out the analysis regarding the need for drafting legislation/bylaws/regulations according to the amendments of the penitentiary legislative package.</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</si>
  <si>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</si>
  <si>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</si>
  <si>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</si>
  <si>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3.5.2</t>
    </r>
  </si>
  <si>
    <r>
      <rPr>
        <sz val="9"/>
        <color indexed="8"/>
        <rFont val="Times New Roman"/>
        <family val="1"/>
      </rPr>
      <t xml:space="preserve"> Drafting/consulting and approving the package of necessary legal amendments and specific regulations (General Prison Regulations/Code of Ethics/security service/penitentiary police/employment of prisoners) (3 consultations).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</si>
  <si>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</si>
  <si>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</si>
  <si>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</si>
  <si>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3.5.3</t>
    </r>
  </si>
  <si>
    <r>
      <rPr>
        <sz val="9"/>
        <color indexed="8"/>
        <rFont val="Times New Roman"/>
        <family val="1"/>
      </rPr>
      <t xml:space="preserve">Preparation, consultation and approval of the legal package on the selection criteria, authorization, accountability and obligation of prisons managers and senior managers based on EC recommendations. </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</si>
  <si>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</si>
  <si>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</si>
  <si>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</si>
  <si>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3.5.4</t>
    </r>
  </si>
  <si>
    <r>
      <rPr>
        <sz val="9"/>
        <color indexed="8"/>
        <rFont val="Times New Roman"/>
        <family val="1"/>
      </rPr>
      <t xml:space="preserve"> Drafting and approving the scheme and standards for (i) the regular psychological supervision for all staff; (ii) performance evaluation for penitentiary institutions and pilot schemes in 4 penitentiary institutions.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</si>
  <si>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</si>
  <si>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</si>
  <si>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</si>
  <si>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3.5.5</t>
    </r>
  </si>
  <si>
    <r>
      <rPr>
        <sz val="9"/>
        <color indexed="8"/>
        <rFont val="Times New Roman"/>
        <family val="1"/>
      </rPr>
      <t xml:space="preserve"> Training of prison officials on the approved legal/sub-legal package; approved schemes and standards.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</si>
  <si>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</si>
  <si>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</si>
  <si>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</si>
  <si>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3.5.6</t>
    </r>
  </si>
  <si>
    <r>
      <rPr>
        <sz val="9"/>
        <color indexed="8"/>
        <rFont val="Times New Roman"/>
        <family val="1"/>
      </rPr>
      <t>Preparation of an analytical report on the working conditions in prisons/identification of problems and needs for improvement and drafting of operational plan of measures to react regarding the findings of the analytical report.</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</si>
  <si>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</si>
  <si>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</si>
  <si>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</si>
  <si>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3.5.7</t>
    </r>
  </si>
  <si>
    <r>
      <rPr>
        <sz val="9"/>
        <color indexed="8"/>
        <rFont val="Times New Roman"/>
        <family val="1"/>
      </rPr>
      <t>Preparation of program modules for the prevention of recidivism (i) for sex offenders and violent criminals (ii) for drug and alcohol addicts in 8 penitentiary institutions.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</si>
  <si>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</si>
  <si>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</si>
  <si>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</si>
  <si>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3.5.8</t>
    </r>
  </si>
  <si>
    <r>
      <rPr>
        <sz val="9"/>
        <color indexed="8"/>
        <rFont val="Times New Roman"/>
        <family val="1"/>
      </rPr>
      <t xml:space="preserve"> Staff training on recidivism prevention programs.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</si>
  <si>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</si>
  <si>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</si>
  <si>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</si>
  <si>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3.5.9</t>
    </r>
  </si>
  <si>
    <r>
      <rPr>
        <sz val="9"/>
        <color indexed="8"/>
        <rFont val="Times New Roman"/>
        <family val="1"/>
      </rPr>
      <t xml:space="preserve"> Designing and consolidating the concept paper on the strategy for improving the functioning of the prison system (plan of measures for the education of prisoners/for social services/early release planning/post-release support).</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</si>
  <si>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</si>
  <si>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</si>
  <si>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</si>
  <si>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3.5.10</t>
    </r>
  </si>
  <si>
    <r>
      <rPr>
        <sz val="9"/>
        <color indexed="8"/>
        <rFont val="Times New Roman"/>
        <family val="1"/>
      </rPr>
      <t xml:space="preserve"> Consultation/finalization and approval of the strategic action plan and presentation at a round table.</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</si>
  <si>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</si>
  <si>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</si>
  <si>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</si>
  <si>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3.5.11</t>
    </r>
  </si>
  <si>
    <r>
      <rPr>
        <sz val="9"/>
        <color indexed="8"/>
        <rFont val="Times New Roman"/>
        <family val="1"/>
      </rPr>
      <t>Drafting, consolidating and finalizing the memorandum of cooperation with the MHSP for providing care and treatment to irresponsible offenders and in providing care to patients with mental disorders and those in detention, and memoranda with other institutions.</t>
    </r>
  </si>
  <si>
    <r>
      <rPr>
        <sz val="9"/>
        <color indexed="8"/>
        <rFont val="Times New Roman"/>
        <family val="1"/>
      </rPr>
      <t>91408AA (03440)</t>
    </r>
  </si>
  <si>
    <r>
      <rPr>
        <sz val="9"/>
        <color indexed="8"/>
        <rFont val="Times New Roman"/>
        <family val="1"/>
      </rPr>
      <t>Ministry of Justice, Ministry of Healthcare and Social Protection</t>
    </r>
  </si>
  <si>
    <r>
      <rPr>
        <sz val="9"/>
        <color indexed="8"/>
        <rFont val="Times New Roman"/>
        <family val="1"/>
      </rPr>
      <t>Directorate General of Prisons</t>
    </r>
  </si>
  <si>
    <r>
      <rPr>
        <b/>
        <sz val="9"/>
        <color indexed="8"/>
        <rFont val="Times New Roman"/>
        <family val="1"/>
      </rPr>
      <t>3.5.12</t>
    </r>
  </si>
  <si>
    <r>
      <rPr>
        <sz val="9"/>
        <color indexed="8"/>
        <rFont val="Times New Roman"/>
        <family val="1"/>
      </rPr>
      <t xml:space="preserve"> Drafting, consulting and approving the protocol for the operation of special care units in prisons, to provide for a more suitable environment, and preparing the necessary instructions for its implementation.</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</si>
  <si>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</si>
  <si>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</si>
  <si>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</si>
  <si>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3.5.13</t>
    </r>
  </si>
  <si>
    <r>
      <rPr>
        <sz val="9"/>
        <color indexed="8"/>
        <rFont val="Times New Roman"/>
        <family val="1"/>
      </rPr>
      <t>Conducting the evaluation analysis of the legislative framework, case management and institutional capacity to identify areas of risk and understand system weaknesses.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</si>
  <si>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</si>
  <si>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</si>
  <si>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</si>
  <si>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3.5.14</t>
    </r>
  </si>
  <si>
    <r>
      <rPr>
        <sz val="9"/>
        <color indexed="8"/>
        <rFont val="Times New Roman"/>
        <family val="1"/>
      </rPr>
      <t xml:space="preserve"> Identification of the risk assessment tool to be approved in the prison system in Albania and piloting in 4 penitentiary institutions.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</si>
  <si>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</si>
  <si>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</si>
  <si>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</si>
  <si>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3.5.15</t>
    </r>
  </si>
  <si>
    <r>
      <rPr>
        <sz val="9"/>
        <color indexed="8"/>
        <rFont val="Times New Roman"/>
        <family val="1"/>
      </rPr>
      <t>Consolidating and finalizing the internal operational document for the procedures to be followed in relation to internal regimes, individual treatment, available programs or programs to be developed at the time these prisoners are sent to the penitentiary institution.</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</si>
  <si>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</si>
  <si>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</si>
  <si>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</si>
  <si>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3.5.16</t>
    </r>
  </si>
  <si>
    <r>
      <rPr>
        <sz val="9"/>
        <color indexed="8"/>
        <rFont val="Times New Roman"/>
        <family val="1"/>
      </rPr>
      <t xml:space="preserve"> Training of prison system employees to increase their performance in the system regarding (i) Operation of special care units in the streets (ii) risk analysis/assessment (iii) applicable legal/sub-legal framework.</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</si>
  <si>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</si>
  <si>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</si>
  <si>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</si>
  <si>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3.5.17</t>
    </r>
  </si>
  <si>
    <r>
      <rPr>
        <sz val="9"/>
        <color indexed="8"/>
        <rFont val="Times New Roman"/>
        <family val="1"/>
      </rPr>
      <t>Consolidating and improving inter-institutional mechanisms for addressing violent extremist offenders (1-7 coordination meetings).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</si>
  <si>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</si>
  <si>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</si>
  <si>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</si>
  <si>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10"/>
        <rFont val="Times New Roman"/>
        <family val="1"/>
      </rPr>
      <t>Specific Objective Cost 3.5.</t>
    </r>
  </si>
  <si>
    <r>
      <rPr>
        <b/>
        <sz val="9"/>
        <color indexed="8"/>
        <rFont val="Times New Roman"/>
        <family val="1"/>
      </rPr>
      <t>Total Cost P</t>
    </r>
    <r>
      <rPr>
        <b/>
        <sz val="9"/>
        <color indexed="8"/>
        <rFont val="Calibri"/>
        <family val="2"/>
      </rPr>
      <t>o</t>
    </r>
    <r>
      <rPr>
        <b/>
        <sz val="9"/>
        <color indexed="8"/>
        <rFont val="Times New Roman"/>
        <family val="2"/>
      </rPr>
      <t>litical Goal</t>
    </r>
    <r>
      <rPr>
        <b/>
        <sz val="9"/>
        <color indexed="8"/>
        <rFont val="Times New Roman"/>
        <family val="2"/>
      </rPr>
      <t xml:space="preserve"> III (specific objectives 3.1+3.2+3.4+3.5)</t>
    </r>
  </si>
  <si>
    <r>
      <rPr>
        <b/>
        <sz val="12"/>
        <color indexed="10"/>
        <rFont val="Times New Roman"/>
        <family val="1"/>
      </rPr>
      <t>CROSS-SECTOR JUSTICE STRATEGY ACTION PLAN 2021 - -2025</t>
    </r>
  </si>
  <si>
    <r>
      <rPr>
        <b/>
        <sz val="12"/>
        <color indexed="10"/>
        <rFont val="Times New Roman"/>
        <family val="1"/>
      </rPr>
      <t>POLICY GOAL 4: Coordination, efficient and effective management of the justice system in all institutions of the sector.</t>
    </r>
  </si>
  <si>
    <r>
      <rPr>
        <b/>
        <sz val="12"/>
        <color indexed="10"/>
        <rFont val="Times New Roman"/>
        <family val="1"/>
      </rPr>
      <t>BUDGET PROGRAMS</t>
    </r>
  </si>
  <si>
    <r>
      <rPr>
        <b/>
        <sz val="9"/>
        <color indexed="8"/>
        <rFont val="Times New Roman"/>
        <family val="1"/>
      </rPr>
      <t>No</t>
    </r>
  </si>
  <si>
    <r>
      <rPr>
        <b/>
        <sz val="9"/>
        <color indexed="8"/>
        <rFont val="Times New Roman"/>
        <family val="1"/>
      </rPr>
      <t>Specific Objectives</t>
    </r>
  </si>
  <si>
    <r>
      <rPr>
        <b/>
        <sz val="9"/>
        <color indexed="8"/>
        <rFont val="Times New Roman"/>
        <family val="1"/>
      </rPr>
      <t>Budget Program</t>
    </r>
  </si>
  <si>
    <r>
      <rPr>
        <b/>
        <sz val="9"/>
        <color indexed="8"/>
        <rFont val="Times New Roman"/>
        <family val="1"/>
      </rPr>
      <t>Responsible Institutions</t>
    </r>
  </si>
  <si>
    <r>
      <rPr>
        <b/>
        <sz val="9"/>
        <color indexed="8"/>
        <rFont val="Times New Roman"/>
        <family val="1"/>
      </rPr>
      <t>Implementation Period</t>
    </r>
  </si>
  <si>
    <r>
      <rPr>
        <b/>
        <sz val="9"/>
        <color indexed="8"/>
        <rFont val="Times New Roman"/>
        <family val="1"/>
      </rPr>
      <t>Indicative Cost</t>
    </r>
  </si>
  <si>
    <r>
      <rPr>
        <b/>
        <sz val="9"/>
        <color indexed="8"/>
        <rFont val="Times New Roman"/>
        <family val="1"/>
      </rPr>
      <t>Source of Financing</t>
    </r>
  </si>
  <si>
    <r>
      <rPr>
        <b/>
        <sz val="9"/>
        <color indexed="8"/>
        <rFont val="Times New Roman"/>
        <family val="1"/>
      </rPr>
      <t>Financial Gap</t>
    </r>
  </si>
  <si>
    <r>
      <rPr>
        <b/>
        <sz val="9"/>
        <color indexed="8"/>
        <rFont val="Times New Roman"/>
        <family val="1"/>
      </rPr>
      <t>Budget Program Denomination and Product Code</t>
    </r>
  </si>
  <si>
    <r>
      <rPr>
        <b/>
        <sz val="9"/>
        <color indexed="8"/>
        <rFont val="Times New Roman"/>
        <family val="1"/>
      </rPr>
      <t>Responsible institution</t>
    </r>
  </si>
  <si>
    <r>
      <rPr>
        <b/>
        <sz val="9"/>
        <color indexed="8"/>
        <rFont val="Times New Roman"/>
        <family val="1"/>
      </rPr>
      <t>Supporting Institutions</t>
    </r>
  </si>
  <si>
    <r>
      <rPr>
        <b/>
        <sz val="9"/>
        <color indexed="8"/>
        <rFont val="Times New Roman"/>
        <family val="1"/>
      </rPr>
      <t>Commencement Date</t>
    </r>
  </si>
  <si>
    <r>
      <rPr>
        <b/>
        <sz val="9"/>
        <color indexed="8"/>
        <rFont val="Times New Roman"/>
        <family val="1"/>
      </rPr>
      <t>Ending Date</t>
    </r>
  </si>
  <si>
    <r>
      <rPr>
        <b/>
        <sz val="9"/>
        <color indexed="8"/>
        <rFont val="Times New Roman"/>
        <family val="1"/>
      </rPr>
      <t>MBP</t>
    </r>
  </si>
  <si>
    <r>
      <rPr>
        <b/>
        <sz val="9"/>
        <color indexed="8"/>
        <rFont val="Times New Roman"/>
        <family val="1"/>
      </rPr>
      <t>Foreign Financial Assistance</t>
    </r>
  </si>
  <si>
    <r>
      <rPr>
        <b/>
        <sz val="9"/>
        <color indexed="8"/>
        <rFont val="Times New Roman"/>
        <family val="1"/>
      </rPr>
      <t>Current</t>
    </r>
  </si>
  <si>
    <r>
      <rPr>
        <b/>
        <sz val="9"/>
        <color indexed="8"/>
        <rFont val="Times New Roman"/>
        <family val="1"/>
      </rPr>
      <t>Capital</t>
    </r>
  </si>
  <si>
    <r>
      <rPr>
        <b/>
        <sz val="9"/>
        <color indexed="8"/>
        <rFont val="Times New Roman"/>
        <family val="1"/>
      </rPr>
      <t>Total Cost</t>
    </r>
  </si>
  <si>
    <r>
      <rPr>
        <b/>
        <sz val="9"/>
        <color indexed="8"/>
        <rFont val="Times New Roman"/>
        <family val="1"/>
      </rPr>
      <t>Current</t>
    </r>
  </si>
  <si>
    <r>
      <rPr>
        <b/>
        <sz val="9"/>
        <color indexed="8"/>
        <rFont val="Times New Roman"/>
        <family val="1"/>
      </rPr>
      <t>Capital</t>
    </r>
  </si>
  <si>
    <r>
      <rPr>
        <b/>
        <sz val="9"/>
        <color indexed="8"/>
        <rFont val="Times New Roman"/>
        <family val="1"/>
      </rPr>
      <t>Total SB</t>
    </r>
  </si>
  <si>
    <r>
      <rPr>
        <b/>
        <sz val="9"/>
        <color indexed="8"/>
        <rFont val="Times New Roman"/>
        <family val="1"/>
      </rPr>
      <t>Current</t>
    </r>
  </si>
  <si>
    <r>
      <rPr>
        <b/>
        <sz val="9"/>
        <color indexed="8"/>
        <rFont val="Times New Roman"/>
        <family val="1"/>
      </rPr>
      <t>Capital</t>
    </r>
  </si>
  <si>
    <r>
      <rPr>
        <b/>
        <sz val="9"/>
        <color indexed="8"/>
        <rFont val="Times New Roman"/>
        <family val="1"/>
      </rPr>
      <t>Total FG</t>
    </r>
  </si>
  <si>
    <r>
      <rPr>
        <b/>
        <sz val="9"/>
        <color indexed="8"/>
        <rFont val="Times New Roman"/>
        <family val="1"/>
      </rPr>
      <t xml:space="preserve">Specific objective 4.1                                                                              </t>
    </r>
    <r>
      <rPr>
        <sz val="9"/>
        <color indexed="8"/>
        <rFont val="Times New Roman"/>
      </rPr>
      <t xml:space="preserve"> </t>
    </r>
    <r>
      <rPr>
        <sz val="9"/>
        <color indexed="8"/>
        <rFont val="Times New Roman"/>
        <family val="2"/>
      </rPr>
      <t>Full development of an integrated electronic justice system</t>
    </r>
    <r>
      <rPr>
        <i/>
        <sz val="9"/>
        <color indexed="8"/>
        <rFont val="Times New Roman"/>
        <family val="2"/>
      </rPr>
      <t xml:space="preserve"> (e-justice)</t>
    </r>
    <r>
      <rPr>
        <sz val="9"/>
        <color indexed="8"/>
        <rFont val="Times New Roman"/>
      </rPr>
      <t xml:space="preserve"> </t>
    </r>
    <r>
      <rPr>
        <sz val="9"/>
        <color indexed="8"/>
        <rFont val="Times New Roman"/>
        <family val="2"/>
      </rPr>
      <t>with unified identifiers of updated case management systems, Internet-based electronic registration for all three areas (criminal, administrative, civil) and links to registries and relevant national databases.</t>
    </r>
  </si>
  <si>
    <r>
      <rPr>
        <sz val="9"/>
        <color indexed="8"/>
        <rFont val="Times New Roman"/>
        <family val="1"/>
      </rPr>
      <t>High Judicial Council/Information Technology Center for the Justice System</t>
    </r>
  </si>
  <si>
    <r>
      <rPr>
        <sz val="9"/>
        <color indexed="8"/>
        <rFont val="Times New Roman"/>
        <family val="1"/>
      </rPr>
      <t>High Prosecutorial Council, Courts, Special Court, SPAK, Prosecution offices, High Justice Inspector, Ministry of Justice, School of Magistrates.</t>
    </r>
  </si>
  <si>
    <r>
      <rPr>
        <b/>
        <i/>
        <sz val="9"/>
        <color indexed="30"/>
        <rFont val="Times New Roman"/>
        <family val="1"/>
      </rPr>
      <t xml:space="preserve">Measures: </t>
    </r>
  </si>
  <si>
    <r>
      <rPr>
        <b/>
        <sz val="9"/>
        <color indexed="8"/>
        <rFont val="Times New Roman"/>
        <family val="1"/>
      </rPr>
      <t>4.1.1</t>
    </r>
  </si>
  <si>
    <r>
      <rPr>
        <sz val="9"/>
        <color indexed="8"/>
        <rFont val="Times New Roman"/>
        <family val="1"/>
      </rPr>
      <t>Designing the program for the digitalization of justice institutions.</t>
    </r>
  </si>
  <si>
    <r>
      <rPr>
        <sz val="9"/>
        <color indexed="8"/>
        <rFont val="Times New Roman"/>
        <family val="1"/>
      </rPr>
      <t>92902AA (03310)</t>
    </r>
  </si>
  <si>
    <r>
      <rPr>
        <sz val="9"/>
        <rFont val="Times New Roman"/>
        <family val="1"/>
      </rPr>
      <t>Information Technology Center for the Justice System</t>
    </r>
  </si>
  <si>
    <r>
      <rPr>
        <sz val="9"/>
        <color indexed="8"/>
        <rFont val="Times New Roman"/>
        <family val="1"/>
      </rPr>
      <t>High Judicial Council, High Prosecutorial Council, Courts, Special Courts, SPAK, Prosecution Offices, High Justice Inspector, Ministry of Justice, School of Magistrates.</t>
    </r>
  </si>
  <si>
    <r>
      <rPr>
        <b/>
        <sz val="9"/>
        <color indexed="8"/>
        <rFont val="Times New Roman"/>
        <family val="1"/>
      </rPr>
      <t>4.1.2</t>
    </r>
  </si>
  <si>
    <r>
      <rPr>
        <sz val="9"/>
        <color indexed="8"/>
        <rFont val="Times New Roman"/>
        <family val="1"/>
      </rPr>
      <t>Establishment and implementation of the case management system program in courts/HJC/HPC/HJI.</t>
    </r>
  </si>
  <si>
    <r>
      <rPr>
        <sz val="9"/>
        <color indexed="8"/>
        <rFont val="Times New Roman"/>
        <family val="1"/>
      </rPr>
      <t>92902AA (03310)</t>
    </r>
  </si>
  <si>
    <r>
      <rPr>
        <sz val="9"/>
        <color indexed="8"/>
        <rFont val="Times New Roman"/>
        <family val="1"/>
      </rPr>
      <t>Information Technology Center for the Justice System</t>
    </r>
  </si>
  <si>
    <r>
      <rPr>
        <sz val="9"/>
        <color indexed="8"/>
        <rFont val="Times New Roman"/>
        <family val="1"/>
      </rPr>
      <t>Prosecution Office General, High Judicial Council, High Prosecutorial Council, High Inspector of Justice</t>
    </r>
  </si>
  <si>
    <r>
      <rPr>
        <b/>
        <sz val="9"/>
        <color indexed="8"/>
        <rFont val="Times New Roman"/>
        <family val="1"/>
      </rPr>
      <t>4.1.3</t>
    </r>
  </si>
  <si>
    <r>
      <rPr>
        <sz val="9"/>
        <color indexed="8"/>
        <rFont val="Times New Roman"/>
        <family val="1"/>
      </rPr>
      <t>Improving the data processing center.</t>
    </r>
  </si>
  <si>
    <r>
      <rPr>
        <sz val="9"/>
        <color indexed="8"/>
        <rFont val="Times New Roman"/>
        <family val="1"/>
      </rPr>
      <t>92902AA (03310)</t>
    </r>
  </si>
  <si>
    <r>
      <rPr>
        <sz val="9"/>
        <color indexed="8"/>
        <rFont val="Times New Roman"/>
        <family val="1"/>
      </rPr>
      <t>Information Technology Center for the Justice System</t>
    </r>
  </si>
  <si>
    <r>
      <rPr>
        <sz val="9"/>
        <color indexed="8"/>
        <rFont val="Times New Roman"/>
        <family val="1"/>
      </rPr>
      <t>High Judicial Council, High Prosecutorial Council, Courts, Special Courts, SPAK, Prosecution Offices, High Justice Inspector, Ministry of Justice, School of Magistrates.</t>
    </r>
  </si>
  <si>
    <r>
      <rPr>
        <b/>
        <sz val="9"/>
        <color indexed="8"/>
        <rFont val="Times New Roman"/>
        <family val="1"/>
      </rPr>
      <t>4.1.4</t>
    </r>
  </si>
  <si>
    <r>
      <rPr>
        <sz val="9"/>
        <color indexed="8"/>
        <rFont val="Times New Roman"/>
        <family val="1"/>
      </rPr>
      <t xml:space="preserve"> Improving the information technology infrastructure in the courts.</t>
    </r>
  </si>
  <si>
    <r>
      <rPr>
        <sz val="9"/>
        <color indexed="8"/>
        <rFont val="Times New Roman"/>
        <family val="1"/>
      </rPr>
      <t>92902AA (03310)</t>
    </r>
  </si>
  <si>
    <r>
      <rPr>
        <sz val="9"/>
        <color indexed="8"/>
        <rFont val="Times New Roman"/>
        <family val="1"/>
      </rPr>
      <t>High Judicial Council/Information Technology Center for the Justice System</t>
    </r>
  </si>
  <si>
    <r>
      <rPr>
        <sz val="9"/>
        <color indexed="8"/>
        <rFont val="Times New Roman"/>
        <family val="1"/>
      </rPr>
      <t>Courts</t>
    </r>
  </si>
  <si>
    <r>
      <rPr>
        <b/>
        <sz val="9"/>
        <color indexed="8"/>
        <rFont val="Times New Roman"/>
        <family val="1"/>
      </rPr>
      <t>4.1.5</t>
    </r>
  </si>
  <si>
    <r>
      <rPr>
        <sz val="9"/>
        <color indexed="8"/>
        <rFont val="Times New Roman"/>
        <family val="1"/>
      </rPr>
      <t>Adaptation of information technology policies and procedures and continuous training of information technology staff of the bodies of the justice system.</t>
    </r>
  </si>
  <si>
    <r>
      <rPr>
        <sz val="9"/>
        <color indexed="8"/>
        <rFont val="Times New Roman"/>
        <family val="1"/>
      </rPr>
      <t>92902AA (03310)</t>
    </r>
  </si>
  <si>
    <r>
      <rPr>
        <sz val="9"/>
        <color indexed="8"/>
        <rFont val="Times New Roman"/>
        <family val="1"/>
      </rPr>
      <t>Information Technology Center for the Justice System</t>
    </r>
  </si>
  <si>
    <r>
      <rPr>
        <sz val="9"/>
        <color indexed="8"/>
        <rFont val="Times New Roman"/>
        <family val="1"/>
      </rPr>
      <t>High Judicial Council, High Prosecutorial Council, Courts, Special Courts, SPAK, Prosecution Offices, High Justice Inspector, Ministry of Justice, School of Magistrates.</t>
    </r>
  </si>
  <si>
    <r>
      <rPr>
        <b/>
        <sz val="9"/>
        <color indexed="8"/>
        <rFont val="Times New Roman"/>
        <family val="1"/>
      </rPr>
      <t>4.1.6</t>
    </r>
  </si>
  <si>
    <r>
      <rPr>
        <sz val="9"/>
        <color indexed="8"/>
        <rFont val="Times New Roman"/>
        <family val="1"/>
      </rPr>
      <t xml:space="preserve"> Database design, development and installation.</t>
    </r>
  </si>
  <si>
    <r>
      <rPr>
        <sz val="9"/>
        <color indexed="8"/>
        <rFont val="Times New Roman"/>
        <family val="1"/>
      </rPr>
      <t>91401AA (01110)</t>
    </r>
  </si>
  <si>
    <r>
      <rPr>
        <sz val="9"/>
        <color indexed="8"/>
        <rFont val="Times New Roman"/>
        <family val="1"/>
      </rPr>
      <t>Information Technology Center for the Justice System</t>
    </r>
  </si>
  <si>
    <r>
      <rPr>
        <sz val="9"/>
        <color indexed="8"/>
        <rFont val="Times New Roman"/>
        <family val="1"/>
      </rPr>
      <t>High Judicial Council, High Prosecutorial Council, Courts, Special Courts, SPAK, Prosecution Offices, High Justice Inspector, Ministry of Justice, School of Magistrates.</t>
    </r>
  </si>
  <si>
    <r>
      <rPr>
        <b/>
        <sz val="9"/>
        <color indexed="8"/>
        <rFont val="Times New Roman"/>
        <family val="1"/>
      </rPr>
      <t>4.1.7</t>
    </r>
  </si>
  <si>
    <r>
      <rPr>
        <sz val="9"/>
        <color indexed="8"/>
        <rFont val="Times New Roman"/>
        <family val="1"/>
      </rPr>
      <t>Establishment of the prosecution office case management system in compliance with the current technological and legislative standards and maintenance of the system</t>
    </r>
    <r>
      <rPr>
        <sz val="9"/>
        <color indexed="8"/>
        <rFont val="Times New Roman"/>
      </rPr>
      <t xml:space="preserve"> </t>
    </r>
    <r>
      <rPr>
        <i/>
        <sz val="9"/>
        <color indexed="8"/>
        <rFont val="Times New Roman"/>
        <family val="2"/>
      </rPr>
      <t>software</t>
    </r>
    <r>
      <rPr>
        <sz val="9"/>
        <color indexed="8"/>
        <rFont val="Times New Roman"/>
        <family val="2"/>
      </rPr>
      <t>.</t>
    </r>
  </si>
  <si>
    <r>
      <rPr>
        <sz val="9"/>
        <color indexed="8"/>
        <rFont val="Times New Roman"/>
        <family val="1"/>
      </rPr>
      <t>92801AA (01110)</t>
    </r>
  </si>
  <si>
    <r>
      <rPr>
        <sz val="9"/>
        <color indexed="8"/>
        <rFont val="Times New Roman"/>
        <family val="1"/>
      </rPr>
      <t>Information Technology Center for the Justice System</t>
    </r>
  </si>
  <si>
    <r>
      <rPr>
        <sz val="9"/>
        <color indexed="8"/>
        <rFont val="Times New Roman"/>
        <family val="1"/>
      </rPr>
      <t xml:space="preserve">High Prosecutorial Council, Prosecution Office General </t>
    </r>
  </si>
  <si>
    <r>
      <rPr>
        <b/>
        <sz val="9"/>
        <color indexed="8"/>
        <rFont val="Times New Roman"/>
        <family val="1"/>
      </rPr>
      <t>4.1.8</t>
    </r>
  </si>
  <si>
    <r>
      <rPr>
        <sz val="9"/>
        <rFont val="Times New Roman"/>
        <family val="1"/>
      </rPr>
      <t>Maintenance of the case management system for the courts/PO/HJC/HPC/HJI.</t>
    </r>
  </si>
  <si>
    <r>
      <rPr>
        <sz val="9"/>
        <rFont val="Times New Roman"/>
        <family val="1"/>
      </rPr>
      <t>Information Technology Center for the Justice System</t>
    </r>
  </si>
  <si>
    <r>
      <rPr>
        <sz val="9"/>
        <rFont val="Times New Roman"/>
        <family val="1"/>
      </rPr>
      <t>Prosecution Office General, High Judicial Council, High Prosecutorial Council, High Inspector of Justice, Courts</t>
    </r>
  </si>
  <si>
    <r>
      <rPr>
        <b/>
        <sz val="9"/>
        <color indexed="8"/>
        <rFont val="Times New Roman"/>
        <family val="1"/>
      </rPr>
      <t>4.1.9</t>
    </r>
  </si>
  <si>
    <r>
      <rPr>
        <sz val="9"/>
        <rFont val="Times New Roman"/>
        <family val="1"/>
      </rPr>
      <t xml:space="preserve"> Preparation of the necessary legal package for the functioning of the Information Technology Center</t>
    </r>
  </si>
  <si>
    <r>
      <rPr>
        <sz val="9"/>
        <color indexed="8"/>
        <rFont val="Times New Roman"/>
        <family val="1"/>
      </rPr>
      <t>91401AA (01110)</t>
    </r>
  </si>
  <si>
    <r>
      <rPr>
        <sz val="9"/>
        <color indexed="8"/>
        <rFont val="Times New Roman"/>
        <family val="1"/>
      </rPr>
      <t>Ministry of Justice</t>
    </r>
  </si>
  <si>
    <r>
      <rPr>
        <b/>
        <sz val="9"/>
        <color indexed="8"/>
        <rFont val="Times New Roman"/>
        <family val="1"/>
      </rPr>
      <t>4.1.10</t>
    </r>
  </si>
  <si>
    <r>
      <rPr>
        <sz val="9"/>
        <rFont val="Times New Roman"/>
        <family val="1"/>
      </rPr>
      <t>Establishment of the Information Technology Center of the Justice System and providing the necessary support for its functionality.</t>
    </r>
  </si>
  <si>
    <r>
      <rPr>
        <sz val="9"/>
        <color indexed="8"/>
        <rFont val="Times New Roman"/>
        <family val="1"/>
      </rPr>
      <t>91401AA (01110)</t>
    </r>
  </si>
  <si>
    <r>
      <rPr>
        <sz val="9"/>
        <rFont val="Times New Roman"/>
        <family val="1"/>
      </rPr>
      <t>High Judicial Council.</t>
    </r>
  </si>
  <si>
    <r>
      <rPr>
        <b/>
        <sz val="9"/>
        <color indexed="8"/>
        <rFont val="Times New Roman"/>
        <family val="1"/>
      </rPr>
      <t>4.1.11</t>
    </r>
  </si>
  <si>
    <r>
      <rPr>
        <sz val="9"/>
        <rFont val="Times New Roman"/>
        <family val="1"/>
      </rPr>
      <t xml:space="preserve"> Training the judges/prosecutors/inspectors and administrative staff on the use of the new case management system. </t>
    </r>
  </si>
  <si>
    <r>
      <rPr>
        <sz val="9"/>
        <rFont val="Times New Roman"/>
        <family val="1"/>
      </rPr>
      <t>Information Technology Center for the Justice System</t>
    </r>
  </si>
  <si>
    <r>
      <rPr>
        <sz val="9"/>
        <color indexed="8"/>
        <rFont val="Times New Roman"/>
        <family val="1"/>
      </rPr>
      <t>High Judicial Council, High Prosecutorial Council, Courts, Special Courts, SPAK, Prosecution Offices, High Justice Inspector, Ministry of Justice, School of Magistrates.</t>
    </r>
  </si>
  <si>
    <r>
      <rPr>
        <b/>
        <sz val="9"/>
        <color indexed="8"/>
        <rFont val="Times New Roman"/>
        <family val="1"/>
      </rPr>
      <t>4.1.12</t>
    </r>
  </si>
  <si>
    <r>
      <rPr>
        <sz val="9"/>
        <rFont val="Times New Roman"/>
        <family val="1"/>
      </rPr>
      <t xml:space="preserve"> Drafting and approval of the strategic plan for the information technology in courts and justice institutions.</t>
    </r>
  </si>
  <si>
    <r>
      <rPr>
        <sz val="9"/>
        <color indexed="8"/>
        <rFont val="Times New Roman"/>
        <family val="1"/>
      </rPr>
      <t>91401AA (01110)</t>
    </r>
  </si>
  <si>
    <r>
      <rPr>
        <sz val="9"/>
        <rFont val="Times New Roman"/>
        <family val="1"/>
      </rPr>
      <t>Information Technology Center for the Justice System</t>
    </r>
  </si>
  <si>
    <r>
      <rPr>
        <sz val="9"/>
        <color indexed="8"/>
        <rFont val="Times New Roman"/>
        <family val="1"/>
      </rPr>
      <t>High Judicial Council, High Prosecutorial Council, Courts, Special Courts, SPAK, Prosecution Offices, High Justice Inspector, Ministry of Justice, School of Magistrates.</t>
    </r>
  </si>
  <si>
    <r>
      <rPr>
        <b/>
        <sz val="9"/>
        <color indexed="8"/>
        <rFont val="Times New Roman"/>
        <family val="1"/>
      </rPr>
      <t>4.1.13</t>
    </r>
  </si>
  <si>
    <r>
      <rPr>
        <sz val="9"/>
        <color indexed="8"/>
        <rFont val="Times New Roman"/>
        <family val="1"/>
      </rPr>
      <t>Investments and maintenance for the case management system and respective court /HJC/HPC/HJI equipment/software.</t>
    </r>
  </si>
  <si>
    <r>
      <rPr>
        <sz val="9"/>
        <rFont val="Times New Roman"/>
        <family val="1"/>
      </rPr>
      <t>Information Technology Center for the Justice System</t>
    </r>
  </si>
  <si>
    <r>
      <rPr>
        <sz val="9"/>
        <color indexed="8"/>
        <rFont val="Times New Roman"/>
        <family val="1"/>
      </rPr>
      <t>Courts, High Judicial Council, High Prosecutorial Council, High Inspector of Justice</t>
    </r>
  </si>
  <si>
    <r>
      <rPr>
        <b/>
        <sz val="9"/>
        <color indexed="8"/>
        <rFont val="Times New Roman"/>
        <family val="1"/>
      </rPr>
      <t>4.1.14</t>
    </r>
  </si>
  <si>
    <r>
      <rPr>
        <sz val="9"/>
        <color indexed="8"/>
        <rFont val="Times New Roman"/>
        <family val="1"/>
      </rPr>
      <t>Investments and maintenance for the case management system and the respective equipment and software for the Ministry of Justice and its subordinate institutions.</t>
    </r>
  </si>
  <si>
    <r>
      <rPr>
        <sz val="9"/>
        <rFont val="Times New Roman"/>
        <family val="1"/>
      </rPr>
      <t>Information Technology Center for the Justice System</t>
    </r>
  </si>
  <si>
    <r>
      <rPr>
        <sz val="9"/>
        <color indexed="8"/>
        <rFont val="Times New Roman"/>
        <family val="1"/>
      </rPr>
      <t>Ministry of Justice, MoJ subordinate Institutions, Free Legal Aid Directorate , General Directorate of Prisons, Probation Service</t>
    </r>
  </si>
  <si>
    <r>
      <rPr>
        <b/>
        <sz val="9"/>
        <color indexed="8"/>
        <rFont val="Times New Roman"/>
        <family val="1"/>
      </rPr>
      <t>4.1.15</t>
    </r>
  </si>
  <si>
    <r>
      <rPr>
        <sz val="9"/>
        <color indexed="8"/>
        <rFont val="Times New Roman"/>
        <family val="1"/>
      </rPr>
      <t>Maintenance of the case management system of the Ministry of Justice and its subordinate institutions.</t>
    </r>
  </si>
  <si>
    <r>
      <rPr>
        <sz val="9"/>
        <rFont val="Times New Roman"/>
        <family val="1"/>
      </rPr>
      <t>Information Technology Center for the Justice System</t>
    </r>
  </si>
  <si>
    <r>
      <rPr>
        <sz val="9"/>
        <color indexed="8"/>
        <rFont val="Times New Roman"/>
        <family val="1"/>
      </rPr>
      <t>Ministry of Justice/subordinate Institutions, Free Legal Aid Directorate, General Directorate of Prisons, Probation Service</t>
    </r>
  </si>
  <si>
    <r>
      <rPr>
        <b/>
        <sz val="9"/>
        <color indexed="10"/>
        <rFont val="Times New Roman"/>
        <family val="1"/>
      </rPr>
      <t>Specific Objective Cost 4.1.</t>
    </r>
  </si>
  <si>
    <r>
      <rPr>
        <b/>
        <sz val="9"/>
        <color indexed="8"/>
        <rFont val="Times New Roman"/>
        <family val="1"/>
      </rPr>
      <t xml:space="preserve"> Specific Objective 4.2: </t>
    </r>
    <r>
      <rPr>
        <sz val="9"/>
        <color indexed="8"/>
        <rFont val="Times New Roman"/>
        <family val="2"/>
      </rPr>
      <t>Improving coordination, performance management and communication systems through the IPSIS methodology.</t>
    </r>
  </si>
  <si>
    <r>
      <rPr>
        <sz val="9"/>
        <color indexed="8"/>
        <rFont val="Times New Roman"/>
        <family val="1"/>
      </rPr>
      <t>Ministry of Justice</t>
    </r>
  </si>
  <si>
    <r>
      <rPr>
        <sz val="9"/>
        <color indexed="8"/>
        <rFont val="Times New Roman"/>
        <family val="1"/>
      </rPr>
      <t>Premier’s Office</t>
    </r>
  </si>
  <si>
    <r>
      <rPr>
        <b/>
        <i/>
        <sz val="9"/>
        <color indexed="30"/>
        <rFont val="Times New Roman"/>
        <family val="1"/>
      </rPr>
      <t xml:space="preserve">Measures:     </t>
    </r>
  </si>
  <si>
    <r>
      <rPr>
        <b/>
        <sz val="9"/>
        <color indexed="8"/>
        <rFont val="Times New Roman"/>
        <family val="1"/>
      </rPr>
      <t>4.2.1</t>
    </r>
  </si>
  <si>
    <r>
      <rPr>
        <sz val="9"/>
        <color indexed="8"/>
        <rFont val="Times New Roman"/>
        <family val="1"/>
      </rPr>
      <t xml:space="preserve"> Full functioning and taking measures for the continuous training for technical secretariats and thematic groups in the justice sector in implementation of the GMIP mechanism.</t>
    </r>
  </si>
  <si>
    <r>
      <rPr>
        <sz val="9"/>
        <color indexed="8"/>
        <rFont val="Times New Roman"/>
        <family val="1"/>
      </rPr>
      <t>91401AA (01110)</t>
    </r>
  </si>
  <si>
    <r>
      <rPr>
        <sz val="9"/>
        <color indexed="8"/>
        <rFont val="Times New Roman"/>
        <family val="1"/>
      </rPr>
      <t>Ministry of Justice</t>
    </r>
  </si>
  <si>
    <r>
      <rPr>
        <sz val="9"/>
        <color indexed="8"/>
        <rFont val="Times New Roman"/>
        <family val="1"/>
      </rPr>
      <t>Premier’s Office</t>
    </r>
  </si>
  <si>
    <r>
      <rPr>
        <b/>
        <sz val="9"/>
        <color indexed="8"/>
        <rFont val="Times New Roman"/>
        <family val="1"/>
      </rPr>
      <t>4.2.2</t>
    </r>
  </si>
  <si>
    <r>
      <rPr>
        <sz val="9"/>
        <color indexed="8"/>
        <rFont val="Times New Roman"/>
        <family val="1"/>
      </rPr>
      <t xml:space="preserve"> Conducting an in-depth analysis of the compliance of the strategic framework/institutional capacity of the justice sector with IPSIS standards.</t>
    </r>
  </si>
  <si>
    <r>
      <rPr>
        <sz val="9"/>
        <color indexed="8"/>
        <rFont val="Times New Roman"/>
        <family val="1"/>
      </rPr>
      <t>91401AA (01110)</t>
    </r>
  </si>
  <si>
    <r>
      <rPr>
        <sz val="9"/>
        <color indexed="8"/>
        <rFont val="Times New Roman"/>
        <family val="1"/>
      </rPr>
      <t>Ministry of Justice</t>
    </r>
  </si>
  <si>
    <r>
      <rPr>
        <sz val="9"/>
        <color indexed="8"/>
        <rFont val="Times New Roman"/>
        <family val="1"/>
      </rPr>
      <t>Premier’s Office</t>
    </r>
  </si>
  <si>
    <r>
      <rPr>
        <b/>
        <sz val="9"/>
        <color indexed="8"/>
        <rFont val="Times New Roman"/>
        <family val="1"/>
      </rPr>
      <t>4.2.3</t>
    </r>
  </si>
  <si>
    <r>
      <rPr>
        <sz val="9"/>
        <color indexed="8"/>
        <rFont val="Times New Roman"/>
        <family val="1"/>
      </rPr>
      <t xml:space="preserve"> Training of the policy and strategic planning sector in implementation of the National System Data Plan (NSDP 2020-2017) and IPSIS.</t>
    </r>
  </si>
  <si>
    <r>
      <rPr>
        <sz val="9"/>
        <color indexed="8"/>
        <rFont val="Times New Roman"/>
        <family val="1"/>
      </rPr>
      <t>91401AA (01110)</t>
    </r>
  </si>
  <si>
    <r>
      <rPr>
        <sz val="9"/>
        <color indexed="8"/>
        <rFont val="Times New Roman"/>
        <family val="1"/>
      </rPr>
      <t>Ministry of Justice</t>
    </r>
  </si>
  <si>
    <r>
      <rPr>
        <sz val="9"/>
        <color indexed="8"/>
        <rFont val="Times New Roman"/>
        <family val="1"/>
      </rPr>
      <t>Premier’s Office</t>
    </r>
  </si>
  <si>
    <r>
      <rPr>
        <b/>
        <sz val="9"/>
        <color indexed="8"/>
        <rFont val="Times New Roman"/>
        <family val="1"/>
      </rPr>
      <t>4.2.4</t>
    </r>
  </si>
  <si>
    <r>
      <rPr>
        <sz val="9"/>
        <color indexed="8"/>
        <rFont val="Times New Roman"/>
        <family val="1"/>
      </rPr>
      <t>Conducting the analysis of the justice sector statistics gap and proposing the improvement plan in accordance with the NSPD.</t>
    </r>
  </si>
  <si>
    <r>
      <rPr>
        <sz val="9"/>
        <color indexed="8"/>
        <rFont val="Times New Roman"/>
        <family val="1"/>
      </rPr>
      <t>91401AA (01110)</t>
    </r>
  </si>
  <si>
    <r>
      <rPr>
        <sz val="9"/>
        <color indexed="8"/>
        <rFont val="Times New Roman"/>
        <family val="1"/>
      </rPr>
      <t>Ministry of Justice</t>
    </r>
  </si>
  <si>
    <r>
      <rPr>
        <sz val="9"/>
        <color indexed="8"/>
        <rFont val="Times New Roman"/>
        <family val="1"/>
      </rPr>
      <t>Premier’s Office</t>
    </r>
  </si>
  <si>
    <r>
      <rPr>
        <b/>
        <sz val="9"/>
        <color indexed="8"/>
        <rFont val="Times New Roman"/>
        <family val="1"/>
      </rPr>
      <t>4.2.5</t>
    </r>
  </si>
  <si>
    <r>
      <rPr>
        <sz val="9"/>
        <color indexed="8"/>
        <rFont val="Times New Roman"/>
        <family val="1"/>
      </rPr>
      <t>Training for statistics sector capacity building to increase their performance.</t>
    </r>
  </si>
  <si>
    <r>
      <rPr>
        <sz val="9"/>
        <color indexed="8"/>
        <rFont val="Times New Roman"/>
        <family val="1"/>
      </rPr>
      <t>91401AA (01110)</t>
    </r>
  </si>
  <si>
    <r>
      <rPr>
        <sz val="9"/>
        <color indexed="8"/>
        <rFont val="Times New Roman"/>
        <family val="1"/>
      </rPr>
      <t>Ministry of Justice</t>
    </r>
  </si>
  <si>
    <r>
      <rPr>
        <sz val="9"/>
        <color indexed="8"/>
        <rFont val="Times New Roman"/>
        <family val="1"/>
      </rPr>
      <t>Premier’s Office</t>
    </r>
  </si>
  <si>
    <r>
      <rPr>
        <b/>
        <sz val="9"/>
        <color indexed="8"/>
        <rFont val="Times New Roman"/>
        <family val="1"/>
      </rPr>
      <t>4.2.6</t>
    </r>
  </si>
  <si>
    <r>
      <rPr>
        <sz val="9"/>
        <color indexed="8"/>
        <rFont val="Times New Roman"/>
        <family val="1"/>
      </rPr>
      <t xml:space="preserve"> Undertaking the study of crime perception and use as a contribution to the prevention program and review of criminal policies and legislation.</t>
    </r>
  </si>
  <si>
    <r>
      <rPr>
        <sz val="9"/>
        <color indexed="8"/>
        <rFont val="Times New Roman"/>
        <family val="1"/>
      </rPr>
      <t>91401AA (01110)</t>
    </r>
  </si>
  <si>
    <r>
      <rPr>
        <sz val="9"/>
        <color indexed="8"/>
        <rFont val="Times New Roman"/>
        <family val="1"/>
      </rPr>
      <t>Ministry of Justice</t>
    </r>
  </si>
  <si>
    <r>
      <rPr>
        <b/>
        <sz val="9"/>
        <color indexed="8"/>
        <rFont val="Times New Roman"/>
        <family val="1"/>
      </rPr>
      <t>4.2.7</t>
    </r>
  </si>
  <si>
    <r>
      <rPr>
        <sz val="9"/>
        <color indexed="8"/>
        <rFont val="Times New Roman"/>
        <family val="1"/>
      </rPr>
      <t>Conducting regular annual surveys of perception of access to justice and surveys for court users.</t>
    </r>
  </si>
  <si>
    <r>
      <rPr>
        <sz val="9"/>
        <color indexed="8"/>
        <rFont val="Times New Roman"/>
        <family val="1"/>
      </rPr>
      <t>91401AA (01110)</t>
    </r>
  </si>
  <si>
    <r>
      <rPr>
        <sz val="9"/>
        <color indexed="8"/>
        <rFont val="Times New Roman"/>
        <family val="1"/>
      </rPr>
      <t>High Judicial Council.</t>
    </r>
  </si>
  <si>
    <r>
      <rPr>
        <b/>
        <sz val="9"/>
        <color indexed="8"/>
        <rFont val="Times New Roman"/>
        <family val="1"/>
      </rPr>
      <t>4.2.8</t>
    </r>
  </si>
  <si>
    <r>
      <rPr>
        <sz val="9"/>
        <color indexed="8"/>
        <rFont val="Times New Roman"/>
        <family val="1"/>
      </rPr>
      <t>Undertaking independent communication and transparency assessment in the justice sector and developing an improvement plan.</t>
    </r>
  </si>
  <si>
    <r>
      <rPr>
        <sz val="9"/>
        <color indexed="8"/>
        <rFont val="Times New Roman"/>
        <family val="1"/>
      </rPr>
      <t>91401AA (01110)</t>
    </r>
  </si>
  <si>
    <r>
      <rPr>
        <sz val="9"/>
        <color indexed="8"/>
        <rFont val="Times New Roman"/>
        <family val="1"/>
      </rPr>
      <t>Ministry of Justice</t>
    </r>
  </si>
  <si>
    <r>
      <rPr>
        <sz val="9"/>
        <color indexed="8"/>
        <rFont val="Times New Roman"/>
        <family val="1"/>
      </rPr>
      <t>High Judicial Council, High Prosecutorial Council, Prosecution Office General, High Inspector of Justice</t>
    </r>
  </si>
  <si>
    <r>
      <rPr>
        <b/>
        <sz val="9"/>
        <color indexed="8"/>
        <rFont val="Times New Roman"/>
        <family val="1"/>
      </rPr>
      <t>4.2.9</t>
    </r>
  </si>
  <si>
    <r>
      <rPr>
        <sz val="9"/>
        <color indexed="8"/>
        <rFont val="Times New Roman"/>
        <family val="1"/>
      </rPr>
      <t>Drafting a capacity development plan and supporting sector institutions to develop their communication capacities.</t>
    </r>
  </si>
  <si>
    <r>
      <rPr>
        <sz val="9"/>
        <color indexed="8"/>
        <rFont val="Times New Roman"/>
        <family val="1"/>
      </rPr>
      <t>91401AA (01110)</t>
    </r>
  </si>
  <si>
    <r>
      <rPr>
        <sz val="9"/>
        <color indexed="8"/>
        <rFont val="Times New Roman"/>
        <family val="1"/>
      </rPr>
      <t>Ministry of Justice</t>
    </r>
  </si>
  <si>
    <r>
      <rPr>
        <b/>
        <sz val="9"/>
        <color indexed="8"/>
        <rFont val="Times New Roman"/>
        <family val="1"/>
      </rPr>
      <t>4.2.10</t>
    </r>
  </si>
  <si>
    <r>
      <rPr>
        <sz val="9"/>
        <color indexed="8"/>
        <rFont val="Times New Roman"/>
        <family val="1"/>
      </rPr>
      <t>Undertaking a survey on the satisfaction and perception of communication quality and transparency in the sector.</t>
    </r>
  </si>
  <si>
    <r>
      <rPr>
        <sz val="9"/>
        <color indexed="8"/>
        <rFont val="Times New Roman"/>
        <family val="1"/>
      </rPr>
      <t>91401AA (01110)</t>
    </r>
  </si>
  <si>
    <r>
      <rPr>
        <sz val="9"/>
        <color indexed="8"/>
        <rFont val="Times New Roman"/>
        <family val="1"/>
      </rPr>
      <t>Ministry of Justice</t>
    </r>
  </si>
  <si>
    <r>
      <rPr>
        <b/>
        <sz val="9"/>
        <color indexed="10"/>
        <rFont val="Times New Roman"/>
        <family val="1"/>
      </rPr>
      <t>Specific Objective Cost 4.2.</t>
    </r>
  </si>
  <si>
    <r>
      <rPr>
        <b/>
        <sz val="9"/>
        <color indexed="8"/>
        <rFont val="Times New Roman"/>
        <family val="1"/>
      </rPr>
      <t xml:space="preserve"> Specific Objective 4.3.                                                          </t>
    </r>
    <r>
      <rPr>
        <sz val="9"/>
        <color indexed="8"/>
        <rFont val="Times New Roman"/>
        <family val="2"/>
      </rPr>
      <t>Capacity building of the Ministry of Justice and resource increasing, as well as increased support for its dependent institutions</t>
    </r>
  </si>
  <si>
    <r>
      <rPr>
        <sz val="9"/>
        <color indexed="8"/>
        <rFont val="Times New Roman"/>
        <family val="1"/>
      </rPr>
      <t>Ministry of Justice</t>
    </r>
  </si>
  <si>
    <r>
      <rPr>
        <sz val="9"/>
        <color indexed="8"/>
        <rFont val="Times New Roman"/>
        <family val="1"/>
      </rPr>
      <t>PS, Directorate of Free Legal Aid, Probation Service.</t>
    </r>
  </si>
  <si>
    <r>
      <rPr>
        <b/>
        <i/>
        <sz val="9"/>
        <color indexed="30"/>
        <rFont val="Times New Roman"/>
        <family val="1"/>
      </rPr>
      <t xml:space="preserve">Measures: </t>
    </r>
  </si>
  <si>
    <r>
      <rPr>
        <b/>
        <sz val="9"/>
        <color indexed="8"/>
        <rFont val="Times New Roman"/>
        <family val="1"/>
      </rPr>
      <t>4.3.1</t>
    </r>
  </si>
  <si>
    <r>
      <rPr>
        <sz val="9"/>
        <color indexed="8"/>
        <rFont val="Times New Roman"/>
        <family val="1"/>
      </rPr>
      <t>Conducting a needs assessment to improve the legal and regulatory framework of the Ministry of Justice.</t>
    </r>
  </si>
  <si>
    <r>
      <rPr>
        <sz val="9"/>
        <color indexed="8"/>
        <rFont val="Times New Roman"/>
        <family val="1"/>
      </rPr>
      <t>91401AA (01110)</t>
    </r>
  </si>
  <si>
    <r>
      <rPr>
        <sz val="9"/>
        <color indexed="8"/>
        <rFont val="Times New Roman"/>
        <family val="1"/>
      </rPr>
      <t>Ministry of Justice</t>
    </r>
  </si>
  <si>
    <r>
      <rPr>
        <b/>
        <sz val="9"/>
        <color indexed="8"/>
        <rFont val="Times New Roman"/>
        <family val="1"/>
      </rPr>
      <t>4.3.2</t>
    </r>
  </si>
  <si>
    <r>
      <rPr>
        <sz val="9"/>
        <color indexed="8"/>
        <rFont val="Times New Roman"/>
        <family val="1"/>
      </rPr>
      <t xml:space="preserve"> Drafting and implementation of the strategic plan and capacity development of state bailiffs (training).</t>
    </r>
  </si>
  <si>
    <r>
      <rPr>
        <sz val="9"/>
        <color indexed="8"/>
        <rFont val="Times New Roman"/>
        <family val="1"/>
      </rPr>
      <t>91401AA (01110)</t>
    </r>
  </si>
  <si>
    <r>
      <rPr>
        <sz val="9"/>
        <color indexed="8"/>
        <rFont val="Times New Roman"/>
        <family val="1"/>
      </rPr>
      <t>Ministry of Justice</t>
    </r>
  </si>
  <si>
    <r>
      <rPr>
        <sz val="9"/>
        <color indexed="8"/>
        <rFont val="Times New Roman"/>
        <family val="1"/>
      </rPr>
      <t>National Chamber of Bailiffs</t>
    </r>
  </si>
  <si>
    <r>
      <rPr>
        <b/>
        <sz val="9"/>
        <color indexed="8"/>
        <rFont val="Times New Roman"/>
        <family val="1"/>
      </rPr>
      <t>4.3.3</t>
    </r>
  </si>
  <si>
    <r>
      <rPr>
        <sz val="9"/>
        <color indexed="8"/>
        <rFont val="Times New Roman"/>
        <family val="1"/>
      </rPr>
      <t>Trainings to improve human resource management skills.</t>
    </r>
  </si>
  <si>
    <r>
      <rPr>
        <sz val="9"/>
        <color indexed="8"/>
        <rFont val="Times New Roman"/>
        <family val="1"/>
      </rPr>
      <t>91401AA (01110)</t>
    </r>
  </si>
  <si>
    <r>
      <rPr>
        <sz val="9"/>
        <color indexed="8"/>
        <rFont val="Times New Roman"/>
        <family val="1"/>
      </rPr>
      <t>Ministry of Justice</t>
    </r>
  </si>
  <si>
    <r>
      <rPr>
        <b/>
        <sz val="9"/>
        <color indexed="8"/>
        <rFont val="Times New Roman"/>
        <family val="1"/>
      </rPr>
      <t>4.3.4</t>
    </r>
  </si>
  <si>
    <r>
      <rPr>
        <sz val="9"/>
        <color indexed="8"/>
        <rFont val="Times New Roman"/>
        <family val="1"/>
      </rPr>
      <t xml:space="preserve"> Conducting an analysis of the situation of internal financial control in the penitentiary service, including the internal control of the MoJ for the supervision of the unit and preparing a detailed risk assessment related to the financial administration in prisons.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</si>
  <si>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</si>
  <si>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</si>
  <si>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</si>
  <si>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4.3.5</t>
    </r>
  </si>
  <si>
    <r>
      <rPr>
        <sz val="9"/>
        <color indexed="8"/>
        <rFont val="Times New Roman"/>
        <family val="1"/>
      </rPr>
      <t xml:space="preserve"> Conducting a review analysis of the current organizational and legal framework forprisons inspections in line with European practices.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</si>
  <si>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</si>
  <si>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</si>
  <si>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</si>
  <si>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8"/>
        <rFont val="Times New Roman"/>
        <family val="1"/>
      </rPr>
      <t>4.3.6</t>
    </r>
  </si>
  <si>
    <r>
      <rPr>
        <sz val="9"/>
        <color indexed="8"/>
        <rFont val="Times New Roman"/>
        <family val="1"/>
      </rPr>
      <t>Preparing inspection reports of bailiffs/notaries based on approved methodologies.</t>
    </r>
  </si>
  <si>
    <r>
      <rPr>
        <sz val="9"/>
        <color indexed="8"/>
        <rFont val="Times New Roman"/>
        <family val="1"/>
      </rPr>
      <t>91408AA (03440)</t>
    </r>
  </si>
  <si>
    <r>
      <rPr>
        <sz val="9"/>
        <color indexed="8"/>
        <rFont val="Times New Roman"/>
        <family val="1"/>
      </rPr>
      <t>Ministry of Justice</t>
    </r>
  </si>
  <si>
    <r>
      <rPr>
        <sz val="9"/>
        <color indexed="8"/>
        <rFont val="Times New Roman"/>
        <family val="1"/>
      </rPr>
      <t>Directorate General of Prisons</t>
    </r>
  </si>
  <si>
    <r>
      <rPr>
        <b/>
        <sz val="9"/>
        <color indexed="10"/>
        <rFont val="Times New Roman"/>
        <family val="1"/>
      </rPr>
      <t>Specific Objective Cost 4.3.</t>
    </r>
  </si>
  <si>
    <r>
      <rPr>
        <b/>
        <sz val="9"/>
        <color indexed="8"/>
        <rFont val="Times New Roman"/>
        <family val="1"/>
      </rPr>
      <t xml:space="preserve">Specific Objective 4.4                                                                       </t>
    </r>
    <r>
      <rPr>
        <sz val="9"/>
        <color indexed="8"/>
        <rFont val="Times New Roman"/>
        <family val="2"/>
      </rPr>
      <t>Updating the legal framework and capacities of the MoJ and improvements in the field of international legal cooperation and preparing Albania for EU membership through the harmonization of Albanian legislation with the EU</t>
    </r>
    <r>
      <rPr>
        <sz val="9"/>
        <color indexed="8"/>
        <rFont val="Times New Roman"/>
      </rPr>
      <t xml:space="preserve"> </t>
    </r>
    <r>
      <rPr>
        <i/>
        <sz val="9"/>
        <color indexed="8"/>
        <rFont val="Times New Roman"/>
        <family val="2"/>
      </rPr>
      <t>acquis</t>
    </r>
    <r>
      <rPr>
        <sz val="9"/>
        <color indexed="8"/>
        <rFont val="Times New Roman"/>
      </rPr>
      <t xml:space="preserve"> </t>
    </r>
    <r>
      <rPr>
        <sz val="9"/>
        <color indexed="8"/>
        <rFont val="Times New Roman"/>
        <family val="2"/>
      </rPr>
      <t>and other acts of integration with the EU and member states in field of justice.</t>
    </r>
  </si>
  <si>
    <r>
      <rPr>
        <sz val="9"/>
        <color indexed="8"/>
        <rFont val="Times New Roman"/>
        <family val="1"/>
      </rPr>
      <t>Ministry of Justice</t>
    </r>
  </si>
  <si>
    <r>
      <rPr>
        <sz val="9"/>
        <color indexed="8"/>
        <rFont val="Times New Roman"/>
        <family val="1"/>
      </rPr>
      <t>Ministry for Europe and Foreign Affairs</t>
    </r>
  </si>
  <si>
    <r>
      <rPr>
        <b/>
        <i/>
        <sz val="9"/>
        <color indexed="30"/>
        <rFont val="Times New Roman"/>
        <family val="1"/>
      </rPr>
      <t>Measures</t>
    </r>
  </si>
  <si>
    <r>
      <rPr>
        <b/>
        <sz val="9"/>
        <color indexed="8"/>
        <rFont val="Times New Roman"/>
        <family val="1"/>
      </rPr>
      <t>4.4.1</t>
    </r>
  </si>
  <si>
    <r>
      <rPr>
        <sz val="9"/>
        <color indexed="8"/>
        <rFont val="Times New Roman"/>
        <family val="1"/>
      </rPr>
      <t xml:space="preserve"> Preparation, consultation and approval of the legal package regarding the revision of the law on international cooperation in criminal matters.</t>
    </r>
  </si>
  <si>
    <r>
      <rPr>
        <sz val="9"/>
        <color indexed="8"/>
        <rFont val="Times New Roman"/>
        <family val="1"/>
      </rPr>
      <t>91401AA (01110)</t>
    </r>
  </si>
  <si>
    <r>
      <rPr>
        <sz val="9"/>
        <color indexed="8"/>
        <rFont val="Times New Roman"/>
        <family val="1"/>
      </rPr>
      <t>Ministry of Justice</t>
    </r>
  </si>
  <si>
    <r>
      <rPr>
        <b/>
        <sz val="9"/>
        <color indexed="8"/>
        <rFont val="Times New Roman"/>
        <family val="1"/>
      </rPr>
      <t xml:space="preserve">4.4.2 </t>
    </r>
  </si>
  <si>
    <r>
      <rPr>
        <b/>
        <sz val="9"/>
        <color indexed="8"/>
        <rFont val="Times New Roman"/>
        <family val="1"/>
      </rPr>
      <t xml:space="preserve"> </t>
    </r>
    <r>
      <rPr>
        <sz val="9"/>
        <color indexed="8"/>
        <rFont val="Times New Roman"/>
        <family val="2"/>
      </rPr>
      <t>Providing capacity development training with the implementation of new legislation.</t>
    </r>
  </si>
  <si>
    <r>
      <rPr>
        <sz val="9"/>
        <color indexed="8"/>
        <rFont val="Times New Roman"/>
        <family val="1"/>
      </rPr>
      <t>91401AA (01110)</t>
    </r>
  </si>
  <si>
    <r>
      <rPr>
        <sz val="9"/>
        <color indexed="8"/>
        <rFont val="Times New Roman"/>
        <family val="1"/>
      </rPr>
      <t>Ministry of Justice</t>
    </r>
  </si>
  <si>
    <r>
      <rPr>
        <b/>
        <sz val="9"/>
        <color indexed="8"/>
        <rFont val="Times New Roman"/>
        <family val="1"/>
      </rPr>
      <t xml:space="preserve">4.4.3 </t>
    </r>
  </si>
  <si>
    <r>
      <rPr>
        <sz val="9"/>
        <color indexed="8"/>
        <rFont val="Times New Roman"/>
        <family val="1"/>
      </rPr>
      <t>Carrying out the assessment of the institutional capacities of the MoJ in relation to the harmonization of the legislation with the EU</t>
    </r>
    <r>
      <rPr>
        <sz val="9"/>
        <color indexed="8"/>
        <rFont val="Times New Roman"/>
      </rPr>
      <t xml:space="preserve"> </t>
    </r>
    <r>
      <rPr>
        <i/>
        <sz val="9"/>
        <color indexed="8"/>
        <rFont val="Times New Roman"/>
        <family val="2"/>
      </rPr>
      <t>acquis</t>
    </r>
    <r>
      <rPr>
        <sz val="9"/>
        <color indexed="8"/>
        <rFont val="Times New Roman"/>
      </rPr>
      <t xml:space="preserve"> </t>
    </r>
    <r>
      <rPr>
        <sz val="9"/>
        <color indexed="8"/>
        <rFont val="Times New Roman"/>
        <family val="2"/>
      </rPr>
      <t>and the drafting of the capacity development plan.</t>
    </r>
  </si>
  <si>
    <r>
      <rPr>
        <sz val="9"/>
        <color indexed="8"/>
        <rFont val="Times New Roman"/>
        <family val="1"/>
      </rPr>
      <t>91401AA (01110)</t>
    </r>
  </si>
  <si>
    <r>
      <rPr>
        <sz val="9"/>
        <color indexed="8"/>
        <rFont val="Times New Roman"/>
        <family val="1"/>
      </rPr>
      <t>Ministry of Justice</t>
    </r>
  </si>
  <si>
    <r>
      <rPr>
        <b/>
        <sz val="9"/>
        <color indexed="8"/>
        <rFont val="Times New Roman"/>
        <family val="1"/>
      </rPr>
      <t>4.4.4</t>
    </r>
  </si>
  <si>
    <r>
      <rPr>
        <sz val="9"/>
        <color indexed="8"/>
        <rFont val="Times New Roman"/>
        <family val="1"/>
      </rPr>
      <t xml:space="preserve">Trainings of the employees of the Ministry of Justice in the field of harmonization of the legislation. </t>
    </r>
  </si>
  <si>
    <r>
      <rPr>
        <sz val="9"/>
        <color indexed="8"/>
        <rFont val="Times New Roman"/>
        <family val="1"/>
      </rPr>
      <t>91401AA (01110)</t>
    </r>
  </si>
  <si>
    <r>
      <rPr>
        <sz val="9"/>
        <color indexed="8"/>
        <rFont val="Times New Roman"/>
        <family val="1"/>
      </rPr>
      <t>Ministry of Justice</t>
    </r>
  </si>
  <si>
    <r>
      <rPr>
        <sz val="9"/>
        <rFont val="Times New Roman"/>
        <family val="1"/>
      </rPr>
      <t>Albanian School of Public Administration (ASPA)</t>
    </r>
  </si>
  <si>
    <r>
      <rPr>
        <b/>
        <sz val="9"/>
        <color indexed="8"/>
        <rFont val="Times New Roman"/>
        <family val="1"/>
      </rPr>
      <t>4.4.5</t>
    </r>
  </si>
  <si>
    <r>
      <rPr>
        <b/>
        <sz val="9"/>
        <color indexed="8"/>
        <rFont val="Times New Roman"/>
        <family val="1"/>
      </rPr>
      <t xml:space="preserve"> </t>
    </r>
    <r>
      <rPr>
        <sz val="9"/>
        <color indexed="8"/>
        <rFont val="Times New Roman"/>
        <family val="2"/>
      </rPr>
      <t>Prepare a plan/map with milestones and objectives for the negotiation process.</t>
    </r>
  </si>
  <si>
    <r>
      <rPr>
        <sz val="9"/>
        <color indexed="8"/>
        <rFont val="Times New Roman"/>
        <family val="1"/>
      </rPr>
      <t>91401AA (01110)</t>
    </r>
  </si>
  <si>
    <r>
      <rPr>
        <sz val="9"/>
        <color indexed="8"/>
        <rFont val="Times New Roman"/>
        <family val="1"/>
      </rPr>
      <t>Ministry of Justice</t>
    </r>
  </si>
  <si>
    <r>
      <rPr>
        <sz val="9"/>
        <color indexed="8"/>
        <rFont val="Times New Roman"/>
        <family val="1"/>
      </rPr>
      <t>Ministry for Europe and Foreign Affairs</t>
    </r>
  </si>
  <si>
    <r>
      <rPr>
        <b/>
        <sz val="9"/>
        <color indexed="8"/>
        <rFont val="Times New Roman"/>
        <family val="1"/>
      </rPr>
      <t>4.4.6</t>
    </r>
  </si>
  <si>
    <r>
      <rPr>
        <sz val="9"/>
        <color indexed="8"/>
        <rFont val="Times New Roman"/>
        <family val="1"/>
      </rPr>
      <t>Capacity building of the Ministry of Justice to manage IPA III funds.</t>
    </r>
  </si>
  <si>
    <r>
      <rPr>
        <sz val="9"/>
        <color indexed="8"/>
        <rFont val="Times New Roman"/>
        <family val="1"/>
      </rPr>
      <t>91401AA (01110)</t>
    </r>
  </si>
  <si>
    <r>
      <rPr>
        <sz val="9"/>
        <color indexed="8"/>
        <rFont val="Times New Roman"/>
        <family val="1"/>
      </rPr>
      <t>Ministry of Justice</t>
    </r>
  </si>
  <si>
    <r>
      <rPr>
        <b/>
        <sz val="9"/>
        <color indexed="8"/>
        <rFont val="Times New Roman"/>
        <family val="1"/>
      </rPr>
      <t xml:space="preserve">4.4.7 </t>
    </r>
  </si>
  <si>
    <r>
      <rPr>
        <sz val="9"/>
        <color indexed="8"/>
        <rFont val="Times New Roman"/>
        <family val="1"/>
      </rPr>
      <t>Capacity building of subordinate institutions of the Ministry of Justice (penitentiary system, probation service, legal aid) to manage IPA III funds.</t>
    </r>
  </si>
  <si>
    <r>
      <rPr>
        <sz val="9"/>
        <color indexed="8"/>
        <rFont val="Times New Roman"/>
        <family val="1"/>
      </rPr>
      <t>91401AA (01110)</t>
    </r>
  </si>
  <si>
    <r>
      <rPr>
        <sz val="9"/>
        <color indexed="8"/>
        <rFont val="Times New Roman"/>
        <family val="1"/>
      </rPr>
      <t>Ministry of Justice</t>
    </r>
  </si>
  <si>
    <r>
      <rPr>
        <b/>
        <sz val="9"/>
        <color indexed="8"/>
        <rFont val="Times New Roman"/>
        <family val="1"/>
      </rPr>
      <t>4.4.8</t>
    </r>
  </si>
  <si>
    <r>
      <rPr>
        <b/>
        <sz val="9"/>
        <color indexed="8"/>
        <rFont val="Times New Roman"/>
        <family val="1"/>
      </rPr>
      <t xml:space="preserve"> </t>
    </r>
    <r>
      <rPr>
        <sz val="9"/>
        <color indexed="8"/>
        <rFont val="Times New Roman"/>
        <family val="2"/>
      </rPr>
      <t>Capacity building of independent justice institutions (HJC, HPC, HJI, PO, SM) to prepare and manage IPA III funds.</t>
    </r>
  </si>
  <si>
    <r>
      <rPr>
        <sz val="9"/>
        <color indexed="8"/>
        <rFont val="Times New Roman"/>
        <family val="1"/>
      </rPr>
      <t>91401AA (01110)</t>
    </r>
  </si>
  <si>
    <r>
      <rPr>
        <sz val="9"/>
        <color indexed="8"/>
        <rFont val="Times New Roman"/>
        <family val="1"/>
      </rPr>
      <t>Ministry of Justice</t>
    </r>
  </si>
  <si>
    <r>
      <rPr>
        <sz val="9"/>
        <color indexed="8"/>
        <rFont val="Times New Roman"/>
        <family val="1"/>
      </rPr>
      <t xml:space="preserve">High Judicial Council, High Prosecutorial Council, High Inspector of Justice, School of Magistrates, Prosecution Office General </t>
    </r>
  </si>
  <si>
    <r>
      <rPr>
        <b/>
        <sz val="9"/>
        <color indexed="10"/>
        <rFont val="Times New Roman"/>
        <family val="1"/>
      </rPr>
      <t>Specific Objective Cost 4.4.</t>
    </r>
  </si>
  <si>
    <r>
      <rPr>
        <b/>
        <sz val="9"/>
        <color indexed="10"/>
        <rFont val="Times New Roman"/>
        <family val="1"/>
      </rPr>
      <t>Total Cost Political Goal IV (specific objectives 4.1+4.2+4.3+4.4)</t>
    </r>
  </si>
  <si>
    <r>
      <rPr>
        <b/>
        <sz val="16"/>
        <color indexed="10"/>
        <rFont val="Calibri"/>
        <family val="2"/>
      </rPr>
      <t xml:space="preserve">Total Cost of Action Plan = QP I + QP II + QP III + QP IV </t>
    </r>
  </si>
  <si>
    <r>
      <rPr>
        <b/>
        <sz val="14"/>
        <color indexed="30"/>
        <rFont val="Calibri"/>
        <family val="2"/>
      </rPr>
      <t>Policy Goal I:  
Improving the Quality, Accuracy and Consistency of Data of the Water Supply and Sewerage Sector</t>
    </r>
  </si>
  <si>
    <r>
      <rPr>
        <b/>
        <sz val="12"/>
        <color indexed="8"/>
        <rFont val="Times New Roman"/>
        <family val="1"/>
      </rPr>
      <t>Specific Objectives</t>
    </r>
  </si>
  <si>
    <r>
      <rPr>
        <b/>
        <sz val="12"/>
        <color indexed="8"/>
        <rFont val="Times New Roman"/>
        <family val="1"/>
      </rPr>
      <t xml:space="preserve">Responsible Institutions </t>
    </r>
  </si>
  <si>
    <r>
      <rPr>
        <b/>
        <sz val="12"/>
        <color indexed="8"/>
        <rFont val="Times New Roman"/>
        <family val="1"/>
      </rPr>
      <t xml:space="preserve">Completion deadline </t>
    </r>
  </si>
  <si>
    <r>
      <rPr>
        <b/>
        <sz val="12"/>
        <color indexed="8"/>
        <rFont val="Times New Roman"/>
        <family val="1"/>
      </rPr>
      <t>Indicative Total Cost</t>
    </r>
  </si>
  <si>
    <r>
      <rPr>
        <b/>
        <sz val="12"/>
        <color indexed="8"/>
        <rFont val="Times New Roman"/>
        <family val="1"/>
      </rPr>
      <t>Source of coverage until 2022</t>
    </r>
  </si>
  <si>
    <r>
      <rPr>
        <b/>
        <sz val="12"/>
        <color indexed="8"/>
        <rFont val="Times New Roman"/>
        <family val="1"/>
      </rPr>
      <t>Financial gap
2021-2025
(in ALL)</t>
    </r>
  </si>
  <si>
    <r>
      <rPr>
        <b/>
        <sz val="14"/>
        <color indexed="49"/>
        <rFont val="Times New Roman"/>
        <family val="1"/>
      </rPr>
      <t>POLICY GOAL 1:  Full and professional functioning of the governance institutions of the justice system in accordance with the constitutional and legal requirements and European standards, guaranteeing independence, efficiency and accountability.</t>
    </r>
  </si>
  <si>
    <r>
      <rPr>
        <b/>
        <sz val="12"/>
        <color indexed="8"/>
        <rFont val="Times New Roman"/>
        <family val="1"/>
      </rPr>
      <t xml:space="preserve">Responsible Institutions </t>
    </r>
  </si>
  <si>
    <r>
      <rPr>
        <b/>
        <sz val="12"/>
        <color indexed="8"/>
        <rFont val="Times New Roman"/>
        <family val="1"/>
      </rPr>
      <t xml:space="preserve">Implementation Period </t>
    </r>
  </si>
  <si>
    <r>
      <rPr>
        <b/>
        <sz val="12"/>
        <color indexed="8"/>
        <rFont val="Times New Roman"/>
        <family val="1"/>
      </rPr>
      <t>Indicative Cost</t>
    </r>
  </si>
  <si>
    <r>
      <rPr>
        <b/>
        <sz val="12"/>
        <color indexed="8"/>
        <rFont val="Times New Roman"/>
        <family val="1"/>
      </rPr>
      <t xml:space="preserve">Specific Objectives </t>
    </r>
  </si>
  <si>
    <r>
      <rPr>
        <b/>
        <sz val="12"/>
        <color indexed="8"/>
        <rFont val="Times New Roman"/>
        <family val="1"/>
      </rPr>
      <t xml:space="preserve">Responsible Institutions </t>
    </r>
  </si>
  <si>
    <r>
      <rPr>
        <b/>
        <sz val="12"/>
        <color indexed="8"/>
        <rFont val="Times New Roman"/>
        <family val="1"/>
      </rPr>
      <t>Supporting Institutions</t>
    </r>
  </si>
  <si>
    <r>
      <rPr>
        <b/>
        <sz val="12"/>
        <color indexed="8"/>
        <rFont val="Times New Roman"/>
        <family val="1"/>
      </rPr>
      <t>Commencement Date</t>
    </r>
  </si>
  <si>
    <r>
      <rPr>
        <b/>
        <sz val="12"/>
        <color indexed="8"/>
        <rFont val="Times New Roman"/>
        <family val="1"/>
      </rPr>
      <t>Completion Date</t>
    </r>
  </si>
  <si>
    <r>
      <rPr>
        <b/>
        <sz val="12"/>
        <color indexed="8"/>
        <rFont val="Times New Roman"/>
        <family val="1"/>
      </rPr>
      <t>Medium Term Budget Planning</t>
    </r>
  </si>
  <si>
    <r>
      <rPr>
        <b/>
        <sz val="12"/>
        <color indexed="8"/>
        <rFont val="Times New Roman"/>
        <family val="1"/>
      </rPr>
      <t>Foreign Financial Assistance</t>
    </r>
  </si>
  <si>
    <r>
      <rPr>
        <b/>
        <sz val="12"/>
        <color indexed="8"/>
        <rFont val="Times New Roman"/>
        <family val="1"/>
      </rPr>
      <t>Financial gap
2021-2025
(in ALL)</t>
    </r>
  </si>
  <si>
    <r>
      <rPr>
        <b/>
        <sz val="12"/>
        <color indexed="8"/>
        <rFont val="Times New Roman"/>
        <family val="1"/>
      </rPr>
      <t>Total cost in EUR
(exchange rate: 1 EUR = 123 ALL)</t>
    </r>
  </si>
  <si>
    <r>
      <rPr>
        <b/>
        <sz val="12"/>
        <color indexed="8"/>
        <rFont val="Times New Roman"/>
        <family val="1"/>
      </rPr>
      <t>Current</t>
    </r>
  </si>
  <si>
    <r>
      <rPr>
        <b/>
        <sz val="12"/>
        <color indexed="8"/>
        <rFont val="Times New Roman"/>
        <family val="1"/>
      </rPr>
      <t>Capital</t>
    </r>
  </si>
  <si>
    <r>
      <rPr>
        <b/>
        <sz val="12"/>
        <color indexed="8"/>
        <rFont val="Times New Roman"/>
        <family val="1"/>
      </rPr>
      <t>Total Cost</t>
    </r>
  </si>
  <si>
    <r>
      <rPr>
        <b/>
        <sz val="12"/>
        <color indexed="8"/>
        <rFont val="Times New Roman"/>
        <family val="1"/>
      </rPr>
      <t>Current</t>
    </r>
  </si>
  <si>
    <r>
      <rPr>
        <b/>
        <sz val="12"/>
        <color indexed="8"/>
        <rFont val="Times New Roman"/>
        <family val="1"/>
      </rPr>
      <t>Capital</t>
    </r>
  </si>
  <si>
    <r>
      <rPr>
        <b/>
        <sz val="12"/>
        <color indexed="8"/>
        <rFont val="Times New Roman"/>
        <family val="1"/>
      </rPr>
      <t>Total SB</t>
    </r>
  </si>
  <si>
    <r>
      <rPr>
        <b/>
        <sz val="12"/>
        <color indexed="8"/>
        <rFont val="Times New Roman"/>
        <family val="1"/>
      </rPr>
      <t>Current</t>
    </r>
  </si>
  <si>
    <r>
      <rPr>
        <b/>
        <sz val="12"/>
        <color indexed="8"/>
        <rFont val="Times New Roman"/>
        <family val="1"/>
      </rPr>
      <t>Capital</t>
    </r>
  </si>
  <si>
    <r>
      <rPr>
        <b/>
        <sz val="12"/>
        <color indexed="8"/>
        <rFont val="Times New Roman"/>
        <family val="1"/>
      </rPr>
      <t>Total FG</t>
    </r>
  </si>
  <si>
    <r>
      <rPr>
        <b/>
        <sz val="11"/>
        <color indexed="8"/>
        <rFont val="Calibri"/>
        <family val="2"/>
      </rPr>
      <t xml:space="preserve">Specific Objective 1.1. </t>
    </r>
    <r>
      <rPr>
        <sz val="11"/>
        <color indexed="8"/>
        <rFont val="Calibri"/>
        <family val="2"/>
      </rPr>
      <t>Continuation of implementation and finalizing the transitional re-evaluation process of judges and prosecutors effectively and efficiently as provided by the Constitution and law.</t>
    </r>
  </si>
  <si>
    <r>
      <rPr>
        <sz val="12"/>
        <color indexed="8"/>
        <rFont val="Times New Roman"/>
        <family val="1"/>
      </rPr>
      <t>Parliament of Albania, Independent Qualification Commission and Special Appeal Chamber</t>
    </r>
  </si>
  <si>
    <r>
      <rPr>
        <sz val="12"/>
        <color indexed="8"/>
        <rFont val="Times New Roman"/>
        <family val="1"/>
      </rPr>
      <t>High Judicial Council, High Prosecutorial Council</t>
    </r>
  </si>
  <si>
    <r>
      <rPr>
        <b/>
        <sz val="11"/>
        <color indexed="8"/>
        <rFont val="Calibri"/>
        <family val="2"/>
      </rPr>
      <t xml:space="preserve"> Specific Objective 1.2. </t>
    </r>
    <r>
      <rPr>
        <sz val="11"/>
        <color indexed="8"/>
        <rFont val="Calibri"/>
        <family val="2"/>
      </rPr>
      <t xml:space="preserve"> Updating and improving justice reform legislation based on findings from the analysis and monitoring of the reform implementation, including, but not limited to, the updated legislation on competencies, transparency, efficiency, and coordination.</t>
    </r>
  </si>
  <si>
    <r>
      <rPr>
        <sz val="12"/>
        <color indexed="8"/>
        <rFont val="Times New Roman"/>
        <family val="1"/>
      </rPr>
      <t>High Judicial Council, High Prosecutorial Council, High Inspector of Justice</t>
    </r>
  </si>
  <si>
    <r>
      <rPr>
        <sz val="12"/>
        <color indexed="8"/>
        <rFont val="Times New Roman"/>
        <family val="1"/>
      </rPr>
      <t>Courts</t>
    </r>
  </si>
  <si>
    <r>
      <rPr>
        <b/>
        <sz val="11"/>
        <color indexed="8"/>
        <rFont val="Calibri"/>
        <family val="2"/>
      </rPr>
      <t xml:space="preserve">Specific Objective 1.3. </t>
    </r>
    <r>
      <rPr>
        <sz val="11"/>
        <color indexed="8"/>
        <rFont val="Calibri"/>
        <family val="2"/>
      </rPr>
      <t>Strengthening and consolidating the governance bodies of the justice system in accordance with European standards, through the creation and development of capacities to exercise their functions with independence, efficiency and professional standards, and providing service to the governance institutions of the justice system is in compliance with relevant rules and standards.</t>
    </r>
  </si>
  <si>
    <r>
      <rPr>
        <sz val="12"/>
        <color indexed="8"/>
        <rFont val="Times New Roman"/>
        <family val="1"/>
      </rPr>
      <t>High Judicial Council, High Prosecutorial Council, High Inspector of Justice</t>
    </r>
  </si>
  <si>
    <r>
      <rPr>
        <sz val="12"/>
        <color indexed="8"/>
        <rFont val="Times New Roman"/>
        <family val="1"/>
      </rPr>
      <t>Courts, Prosecution Office General</t>
    </r>
  </si>
  <si>
    <r>
      <rPr>
        <b/>
        <sz val="11"/>
        <color indexed="10"/>
        <rFont val="Calibri"/>
        <family val="2"/>
      </rPr>
      <t xml:space="preserve">KTotal Cost Political Goal I </t>
    </r>
    <r>
      <rPr>
        <sz val="11"/>
        <color indexed="8"/>
        <rFont val="Calibri"/>
        <family val="2"/>
      </rPr>
      <t xml:space="preserve">
(specific objectives 1.1+1.2+1.3)</t>
    </r>
  </si>
  <si>
    <r>
      <rPr>
        <b/>
        <sz val="14"/>
        <color indexed="49"/>
        <rFont val="Times New Roman"/>
        <family val="1"/>
      </rPr>
      <t>POLICY GOAL 2:  Strengthening transparency, efficiency of the judiciary and access to justice in accordance with constitutional, legal and European standards.</t>
    </r>
  </si>
  <si>
    <r>
      <rPr>
        <b/>
        <sz val="12"/>
        <color indexed="8"/>
        <rFont val="Times New Roman"/>
        <family val="1"/>
      </rPr>
      <t>Specific Objectives</t>
    </r>
  </si>
  <si>
    <r>
      <rPr>
        <b/>
        <sz val="12"/>
        <color indexed="8"/>
        <rFont val="Times New Roman"/>
        <family val="1"/>
      </rPr>
      <t xml:space="preserve">Responsible Institutions </t>
    </r>
  </si>
  <si>
    <r>
      <rPr>
        <b/>
        <sz val="12"/>
        <color indexed="8"/>
        <rFont val="Times New Roman"/>
        <family val="1"/>
      </rPr>
      <t xml:space="preserve">Implementation Period </t>
    </r>
  </si>
  <si>
    <r>
      <rPr>
        <b/>
        <sz val="12"/>
        <color indexed="8"/>
        <rFont val="Times New Roman"/>
        <family val="1"/>
      </rPr>
      <t>Indicative Cost</t>
    </r>
  </si>
  <si>
    <r>
      <rPr>
        <b/>
        <sz val="12"/>
        <color indexed="8"/>
        <rFont val="Times New Roman"/>
        <family val="1"/>
      </rPr>
      <t>Financial gap
2021-2025
(in ALL)</t>
    </r>
  </si>
  <si>
    <r>
      <rPr>
        <b/>
        <sz val="12"/>
        <color indexed="8"/>
        <rFont val="Times New Roman"/>
        <family val="1"/>
      </rPr>
      <t xml:space="preserve">Responsible Institutions </t>
    </r>
  </si>
  <si>
    <r>
      <rPr>
        <b/>
        <sz val="12"/>
        <color indexed="8"/>
        <rFont val="Times New Roman"/>
        <family val="1"/>
      </rPr>
      <t>Supporting Institutions</t>
    </r>
  </si>
  <si>
    <r>
      <rPr>
        <b/>
        <sz val="12"/>
        <color indexed="8"/>
        <rFont val="Times New Roman"/>
        <family val="1"/>
      </rPr>
      <t>Commencement Date</t>
    </r>
  </si>
  <si>
    <r>
      <rPr>
        <b/>
        <sz val="12"/>
        <color indexed="8"/>
        <rFont val="Times New Roman"/>
        <family val="1"/>
      </rPr>
      <t>Completion Date</t>
    </r>
  </si>
  <si>
    <r>
      <rPr>
        <b/>
        <sz val="12"/>
        <color indexed="8"/>
        <rFont val="Times New Roman"/>
        <family val="1"/>
      </rPr>
      <t>Medium Term Budget Planning</t>
    </r>
  </si>
  <si>
    <r>
      <rPr>
        <b/>
        <sz val="12"/>
        <color indexed="8"/>
        <rFont val="Times New Roman"/>
        <family val="1"/>
      </rPr>
      <t>Foreign Financial Assistance</t>
    </r>
  </si>
  <si>
    <r>
      <rPr>
        <b/>
        <sz val="12"/>
        <color indexed="8"/>
        <rFont val="Times New Roman"/>
        <family val="1"/>
      </rPr>
      <t>Total cost in EUR
(exchange rate: 1 EUR = 123 ALL)</t>
    </r>
  </si>
  <si>
    <r>
      <rPr>
        <b/>
        <sz val="12"/>
        <color indexed="8"/>
        <rFont val="Times New Roman"/>
        <family val="1"/>
      </rPr>
      <t>Current</t>
    </r>
  </si>
  <si>
    <r>
      <rPr>
        <b/>
        <sz val="12"/>
        <color indexed="8"/>
        <rFont val="Times New Roman"/>
        <family val="1"/>
      </rPr>
      <t>Capital</t>
    </r>
  </si>
  <si>
    <r>
      <rPr>
        <b/>
        <sz val="12"/>
        <color indexed="8"/>
        <rFont val="Times New Roman"/>
        <family val="1"/>
      </rPr>
      <t>Total Cost</t>
    </r>
  </si>
  <si>
    <r>
      <rPr>
        <b/>
        <sz val="12"/>
        <color indexed="8"/>
        <rFont val="Times New Roman"/>
        <family val="1"/>
      </rPr>
      <t>Current</t>
    </r>
  </si>
  <si>
    <r>
      <rPr>
        <b/>
        <sz val="12"/>
        <color indexed="8"/>
        <rFont val="Times New Roman"/>
        <family val="1"/>
      </rPr>
      <t>Capital</t>
    </r>
  </si>
  <si>
    <r>
      <rPr>
        <b/>
        <sz val="12"/>
        <color indexed="8"/>
        <rFont val="Times New Roman"/>
        <family val="1"/>
      </rPr>
      <t>Total SB</t>
    </r>
  </si>
  <si>
    <r>
      <rPr>
        <b/>
        <sz val="12"/>
        <color indexed="8"/>
        <rFont val="Times New Roman"/>
        <family val="1"/>
      </rPr>
      <t>Current</t>
    </r>
  </si>
  <si>
    <r>
      <rPr>
        <b/>
        <sz val="12"/>
        <color indexed="8"/>
        <rFont val="Times New Roman"/>
        <family val="1"/>
      </rPr>
      <t>Capital</t>
    </r>
  </si>
  <si>
    <r>
      <rPr>
        <b/>
        <sz val="12"/>
        <color indexed="8"/>
        <rFont val="Times New Roman"/>
        <family val="1"/>
      </rPr>
      <t>Total FG</t>
    </r>
  </si>
  <si>
    <r>
      <rPr>
        <b/>
        <sz val="11"/>
        <color indexed="8"/>
        <rFont val="Calibri"/>
        <family val="2"/>
      </rPr>
      <t>Specific objective 2.1:</t>
    </r>
    <r>
      <rPr>
        <sz val="11"/>
        <color indexed="8"/>
        <rFont val="Calibri"/>
      </rPr>
      <t xml:space="preserve"> </t>
    </r>
    <r>
      <rPr>
        <sz val="11"/>
        <color indexed="8"/>
        <rFont val="Calibri"/>
        <family val="2"/>
      </rPr>
      <t xml:space="preserve">Reviewing the legal framework regarding the judiciary as needed to further improve professional competence, accessibility, transparency and efficiency. </t>
    </r>
  </si>
  <si>
    <r>
      <rPr>
        <sz val="12"/>
        <color indexed="8"/>
        <rFont val="Times New Roman"/>
        <family val="1"/>
      </rPr>
      <t>Ministry of Justice</t>
    </r>
  </si>
  <si>
    <r>
      <rPr>
        <sz val="12"/>
        <color indexed="8"/>
        <rFont val="Times New Roman"/>
        <family val="1"/>
      </rPr>
      <t>High Judicial Council, High Prosecutorial Council, Prosecution Office General, Courts</t>
    </r>
  </si>
  <si>
    <r>
      <rPr>
        <b/>
        <sz val="11"/>
        <color indexed="8"/>
        <rFont val="Calibri"/>
        <family val="2"/>
      </rPr>
      <t xml:space="preserve">Specific Objective 2.2. </t>
    </r>
    <r>
      <rPr>
        <sz val="11"/>
        <color indexed="8"/>
        <rFont val="Calibri"/>
        <family val="2"/>
      </rPr>
      <t>Institutional strengthening and capacity building of the Constitutional Court (CC), provision with adequate resources and its professional functioning, in a transparent and effective manner.</t>
    </r>
  </si>
  <si>
    <r>
      <rPr>
        <sz val="12"/>
        <color indexed="8"/>
        <rFont val="Times New Roman"/>
        <family val="1"/>
      </rPr>
      <t>Constitutional Court</t>
    </r>
  </si>
  <si>
    <r>
      <rPr>
        <sz val="12"/>
        <color indexed="8"/>
        <rFont val="Times New Roman"/>
        <family val="1"/>
      </rPr>
      <t>Constitutional, and Justice Appointments Council.</t>
    </r>
  </si>
  <si>
    <r>
      <rPr>
        <b/>
        <sz val="11"/>
        <color indexed="8"/>
        <rFont val="Calibri"/>
        <family val="2"/>
      </rPr>
      <t xml:space="preserve">Specific Objective 2.3. </t>
    </r>
    <r>
      <rPr>
        <sz val="11"/>
        <color indexed="8"/>
        <rFont val="Calibri"/>
        <family val="2"/>
      </rPr>
      <t xml:space="preserve">Enhancing the efficiency and professional capacity of the training system, which ensures progress towards European practices and quality in the field of justice by providing an adequate number of magistrates and legal advisers and assistants having been trained for the justice system in Albania. </t>
    </r>
  </si>
  <si>
    <r>
      <rPr>
        <sz val="12"/>
        <color indexed="8"/>
        <rFont val="Times New Roman"/>
        <family val="1"/>
      </rPr>
      <t>School of Magistrates</t>
    </r>
  </si>
  <si>
    <r>
      <rPr>
        <sz val="12"/>
        <color indexed="8"/>
        <rFont val="Times New Roman"/>
        <family val="1"/>
      </rPr>
      <t>Ministry of Justice, HJC</t>
    </r>
  </si>
  <si>
    <r>
      <rPr>
        <b/>
        <sz val="11"/>
        <color indexed="8"/>
        <rFont val="Calibri"/>
        <family val="2"/>
      </rPr>
      <t>Specific Objective 2.4:</t>
    </r>
    <r>
      <rPr>
        <sz val="11"/>
        <color indexed="8"/>
        <rFont val="Calibri"/>
      </rPr>
      <t xml:space="preserve"> </t>
    </r>
    <r>
      <rPr>
        <sz val="11"/>
        <color indexed="8"/>
        <rFont val="Calibri"/>
        <family val="2"/>
      </rPr>
      <t xml:space="preserve">Improving the judicial system in order to increase the effectiveness and efficiency of all levels of the judicial system, including the High Court, and ensuring the delivery of transparent, delay-free and accessible justice to citizens. </t>
    </r>
  </si>
  <si>
    <r>
      <rPr>
        <sz val="12"/>
        <color indexed="8"/>
        <rFont val="Times New Roman"/>
        <family val="1"/>
      </rPr>
      <t>High Judicial Council.</t>
    </r>
  </si>
  <si>
    <r>
      <rPr>
        <sz val="12"/>
        <color indexed="8"/>
        <rFont val="Times New Roman"/>
        <family val="1"/>
      </rPr>
      <t>Courts, High Justice Inspector</t>
    </r>
  </si>
  <si>
    <r>
      <rPr>
        <b/>
        <sz val="11"/>
        <color indexed="8"/>
        <rFont val="Calibri"/>
        <family val="2"/>
      </rPr>
      <t>Specific Objective 2.5</t>
    </r>
    <r>
      <rPr>
        <sz val="11"/>
        <color indexed="8"/>
        <rFont val="Calibri"/>
        <family val="2"/>
      </rPr>
      <t xml:space="preserve"> Effective access to justice provided through legal aid, alternative dispute resolution and appropriate court fees.</t>
    </r>
  </si>
  <si>
    <r>
      <rPr>
        <sz val="12"/>
        <color indexed="8"/>
        <rFont val="Times New Roman"/>
        <family val="1"/>
      </rPr>
      <t>Ministry of Justice</t>
    </r>
  </si>
  <si>
    <r>
      <rPr>
        <sz val="12"/>
        <color indexed="8"/>
        <rFont val="Times New Roman"/>
        <family val="1"/>
      </rPr>
      <t>Free Legal Aid Department</t>
    </r>
  </si>
  <si>
    <r>
      <rPr>
        <b/>
        <sz val="11"/>
        <color indexed="10"/>
        <rFont val="Calibri"/>
        <family val="2"/>
      </rPr>
      <t xml:space="preserve">Total Cost Political Goal II </t>
    </r>
    <r>
      <rPr>
        <sz val="11"/>
        <color indexed="8"/>
        <rFont val="Calibri"/>
        <family val="2"/>
      </rPr>
      <t xml:space="preserve">
((specific objectives 2.1+2.2+2.3+2.4+2.5)</t>
    </r>
  </si>
  <si>
    <r>
      <rPr>
        <b/>
        <sz val="14"/>
        <color indexed="49"/>
        <rFont val="Times New Roman"/>
        <family val="1"/>
      </rPr>
      <t xml:space="preserve">POLICY GOAL 3: A criminal justice system based on modern principles of justice, which guarantees re-socialization, reintegration and rehabilitation, as well as respect for human rights and freedoms and gender equality within an integrated approach and solid crime prevention practices. </t>
    </r>
  </si>
  <si>
    <r>
      <rPr>
        <b/>
        <sz val="12"/>
        <color indexed="8"/>
        <rFont val="Times New Roman"/>
        <family val="1"/>
      </rPr>
      <t>Specific Objectives</t>
    </r>
  </si>
  <si>
    <r>
      <rPr>
        <b/>
        <sz val="12"/>
        <color indexed="8"/>
        <rFont val="Times New Roman"/>
        <family val="1"/>
      </rPr>
      <t xml:space="preserve">Responsible Institutions </t>
    </r>
  </si>
  <si>
    <r>
      <rPr>
        <b/>
        <sz val="12"/>
        <color indexed="8"/>
        <rFont val="Times New Roman"/>
        <family val="1"/>
      </rPr>
      <t xml:space="preserve">Implementation Period </t>
    </r>
  </si>
  <si>
    <r>
      <rPr>
        <b/>
        <sz val="12"/>
        <color indexed="8"/>
        <rFont val="Times New Roman"/>
        <family val="1"/>
      </rPr>
      <t>Indicative Cost</t>
    </r>
  </si>
  <si>
    <r>
      <rPr>
        <b/>
        <sz val="12"/>
        <color indexed="8"/>
        <rFont val="Times New Roman"/>
        <family val="1"/>
      </rPr>
      <t>Financial gap
2021-2025
(in ALL)</t>
    </r>
  </si>
  <si>
    <r>
      <rPr>
        <b/>
        <sz val="12"/>
        <color indexed="8"/>
        <rFont val="Times New Roman"/>
        <family val="1"/>
      </rPr>
      <t>Total cost in EUR
(exchange rate: 1 EUR = 123 ALL)</t>
    </r>
  </si>
  <si>
    <r>
      <rPr>
        <b/>
        <sz val="12"/>
        <color indexed="8"/>
        <rFont val="Times New Roman"/>
        <family val="1"/>
      </rPr>
      <t xml:space="preserve">Responsible Institutions </t>
    </r>
  </si>
  <si>
    <r>
      <rPr>
        <b/>
        <sz val="12"/>
        <color indexed="8"/>
        <rFont val="Times New Roman"/>
        <family val="1"/>
      </rPr>
      <t>Supporting Institutions</t>
    </r>
  </si>
  <si>
    <r>
      <rPr>
        <b/>
        <sz val="12"/>
        <color indexed="8"/>
        <rFont val="Times New Roman"/>
        <family val="1"/>
      </rPr>
      <t>Commencement Date</t>
    </r>
  </si>
  <si>
    <r>
      <rPr>
        <b/>
        <sz val="12"/>
        <color indexed="8"/>
        <rFont val="Times New Roman"/>
        <family val="1"/>
      </rPr>
      <t>Completion Date</t>
    </r>
  </si>
  <si>
    <r>
      <rPr>
        <b/>
        <sz val="12"/>
        <color indexed="8"/>
        <rFont val="Times New Roman"/>
        <family val="1"/>
      </rPr>
      <t>Medium Term Budget Planning</t>
    </r>
  </si>
  <si>
    <r>
      <rPr>
        <b/>
        <sz val="12"/>
        <color indexed="8"/>
        <rFont val="Times New Roman"/>
        <family val="1"/>
      </rPr>
      <t>Foreign Financial Assistance</t>
    </r>
  </si>
  <si>
    <r>
      <rPr>
        <b/>
        <sz val="12"/>
        <color indexed="8"/>
        <rFont val="Times New Roman"/>
        <family val="1"/>
      </rPr>
      <t>Current</t>
    </r>
  </si>
  <si>
    <r>
      <rPr>
        <b/>
        <sz val="12"/>
        <color indexed="8"/>
        <rFont val="Times New Roman"/>
        <family val="1"/>
      </rPr>
      <t>Capital</t>
    </r>
  </si>
  <si>
    <r>
      <rPr>
        <b/>
        <sz val="12"/>
        <color indexed="8"/>
        <rFont val="Times New Roman"/>
        <family val="1"/>
      </rPr>
      <t>Total Cost</t>
    </r>
  </si>
  <si>
    <r>
      <rPr>
        <b/>
        <sz val="12"/>
        <color indexed="8"/>
        <rFont val="Times New Roman"/>
        <family val="1"/>
      </rPr>
      <t>Current</t>
    </r>
  </si>
  <si>
    <r>
      <rPr>
        <b/>
        <sz val="12"/>
        <color indexed="8"/>
        <rFont val="Times New Roman"/>
        <family val="1"/>
      </rPr>
      <t>Capital</t>
    </r>
  </si>
  <si>
    <r>
      <rPr>
        <b/>
        <sz val="12"/>
        <color indexed="8"/>
        <rFont val="Times New Roman"/>
        <family val="1"/>
      </rPr>
      <t>Total SB</t>
    </r>
  </si>
  <si>
    <r>
      <rPr>
        <b/>
        <sz val="12"/>
        <color indexed="8"/>
        <rFont val="Times New Roman"/>
        <family val="1"/>
      </rPr>
      <t>Current</t>
    </r>
  </si>
  <si>
    <r>
      <rPr>
        <b/>
        <sz val="12"/>
        <color indexed="8"/>
        <rFont val="Times New Roman"/>
        <family val="1"/>
      </rPr>
      <t>Capital</t>
    </r>
  </si>
  <si>
    <r>
      <rPr>
        <b/>
        <sz val="12"/>
        <color indexed="8"/>
        <rFont val="Times New Roman"/>
        <family val="1"/>
      </rPr>
      <t>Total FG</t>
    </r>
  </si>
  <si>
    <r>
      <rPr>
        <b/>
        <sz val="11"/>
        <color indexed="8"/>
        <rFont val="Calibri"/>
        <family val="2"/>
      </rPr>
      <t>Specific Objective 3.1.</t>
    </r>
    <r>
      <rPr>
        <sz val="11"/>
        <color indexed="8"/>
        <rFont val="Calibri"/>
        <family val="2"/>
      </rPr>
      <t xml:space="preserve"> The Criminal Code and the Code of Criminal Procedure have been updated aiming at an integrated approach of justice institutions and a restorative approach of justice, built on prevention, re-socialization, reintegration and rehabilitation by way of replacing the existing punitive approach.</t>
    </r>
  </si>
  <si>
    <r>
      <rPr>
        <sz val="12"/>
        <color indexed="8"/>
        <rFont val="Times New Roman"/>
        <family val="1"/>
      </rPr>
      <t>Ministry of Justice</t>
    </r>
  </si>
  <si>
    <r>
      <rPr>
        <sz val="12"/>
        <color indexed="8"/>
        <rFont val="Times New Roman"/>
        <family val="1"/>
      </rPr>
      <t>High Judicial Council, High Prosecutorial Council, Prosecution Office General, Courts</t>
    </r>
  </si>
  <si>
    <r>
      <rPr>
        <b/>
        <sz val="11"/>
        <color indexed="8"/>
        <rFont val="Calibri"/>
        <family val="2"/>
      </rPr>
      <t xml:space="preserve"> Specific Objective 3.2. </t>
    </r>
    <r>
      <rPr>
        <sz val="11"/>
        <color indexed="8"/>
        <rFont val="Calibri"/>
        <family val="2"/>
      </rPr>
      <t>An efficient and proactive prosecution system that operates according to European standards to the effect of the effective investigation and prosecution against corruption and organized crime.</t>
    </r>
  </si>
  <si>
    <r>
      <rPr>
        <sz val="12"/>
        <color indexed="8"/>
        <rFont val="Times New Roman"/>
        <family val="1"/>
      </rPr>
      <t>Prosecution Office General</t>
    </r>
  </si>
  <si>
    <r>
      <rPr>
        <b/>
        <sz val="11"/>
        <color indexed="8"/>
        <rFont val="Calibri"/>
        <family val="2"/>
      </rPr>
      <t xml:space="preserve">Specific Objective 3.4. </t>
    </r>
    <r>
      <rPr>
        <sz val="11"/>
        <color indexed="8"/>
        <rFont val="Calibri"/>
        <family val="2"/>
      </rPr>
      <t>An effective and efficient probation service that utilizes operational standards, supervisory methodologies and individualized case management, supports re-integration, integration and rehabilitation, and works in line with EU best practices and standards.</t>
    </r>
  </si>
  <si>
    <r>
      <rPr>
        <sz val="12"/>
        <color indexed="8"/>
        <rFont val="Times New Roman"/>
        <family val="1"/>
      </rPr>
      <t>Ministry of Justice</t>
    </r>
  </si>
  <si>
    <r>
      <rPr>
        <sz val="12"/>
        <color indexed="8"/>
        <rFont val="Times New Roman"/>
        <family val="1"/>
      </rPr>
      <t>Probation Service</t>
    </r>
  </si>
  <si>
    <r>
      <rPr>
        <b/>
        <sz val="11"/>
        <color indexed="8"/>
        <rFont val="Calibri"/>
        <family val="2"/>
      </rPr>
      <t xml:space="preserve"> Specific Objective 3.5. </t>
    </r>
    <r>
      <rPr>
        <sz val="11"/>
        <color indexed="8"/>
        <rFont val="Calibri"/>
        <family val="2"/>
      </rPr>
      <t>Development of the penitentiary system based on European standards, ensuring full respect for human resources and using individual development plans.</t>
    </r>
  </si>
  <si>
    <r>
      <rPr>
        <sz val="12"/>
        <color indexed="8"/>
        <rFont val="Times New Roman"/>
        <family val="1"/>
      </rPr>
      <t>Ministry of Justice</t>
    </r>
  </si>
  <si>
    <r>
      <rPr>
        <sz val="12"/>
        <color indexed="8"/>
        <rFont val="Times New Roman"/>
        <family val="1"/>
      </rPr>
      <t>Directorate General of Prisons</t>
    </r>
  </si>
  <si>
    <r>
      <rPr>
        <b/>
        <sz val="11"/>
        <color indexed="10"/>
        <rFont val="Calibri"/>
        <family val="2"/>
      </rPr>
      <t xml:space="preserve">Total Cost Political Goal III </t>
    </r>
    <r>
      <rPr>
        <sz val="11"/>
        <color indexed="8"/>
        <rFont val="Calibri"/>
        <family val="2"/>
      </rPr>
      <t xml:space="preserve">
(specific objectives 3.1+3.2+3.4+3.5)</t>
    </r>
  </si>
  <si>
    <r>
      <rPr>
        <b/>
        <sz val="14"/>
        <color indexed="49"/>
        <rFont val="Times New Roman"/>
        <family val="1"/>
      </rPr>
      <t>POLICY GOAL 4:  Coordination, efficient and effective management of the justice system in all institutions of the sector.</t>
    </r>
  </si>
  <si>
    <r>
      <rPr>
        <b/>
        <sz val="12"/>
        <color indexed="8"/>
        <rFont val="Times New Roman"/>
        <family val="1"/>
      </rPr>
      <t>Specific Objectives</t>
    </r>
  </si>
  <si>
    <r>
      <rPr>
        <b/>
        <sz val="12"/>
        <color indexed="8"/>
        <rFont val="Times New Roman"/>
        <family val="1"/>
      </rPr>
      <t xml:space="preserve">Responsible Institutions </t>
    </r>
  </si>
  <si>
    <r>
      <rPr>
        <b/>
        <sz val="12"/>
        <color indexed="8"/>
        <rFont val="Times New Roman"/>
        <family val="1"/>
      </rPr>
      <t xml:space="preserve">Implementation Period </t>
    </r>
  </si>
  <si>
    <r>
      <rPr>
        <b/>
        <sz val="12"/>
        <color indexed="8"/>
        <rFont val="Calibri"/>
        <family val="2"/>
      </rPr>
      <t>Indicative Cost</t>
    </r>
  </si>
  <si>
    <r>
      <rPr>
        <b/>
        <sz val="12"/>
        <color indexed="8"/>
        <rFont val="Times New Roman"/>
        <family val="1"/>
      </rPr>
      <t>Financial gap
2021-2025
(in ALL)</t>
    </r>
  </si>
  <si>
    <r>
      <rPr>
        <b/>
        <sz val="12"/>
        <color indexed="8"/>
        <rFont val="Times New Roman"/>
        <family val="1"/>
      </rPr>
      <t>Total cost in EUR
(exchange rate: 1 EUR = 123 ALL)</t>
    </r>
  </si>
  <si>
    <r>
      <rPr>
        <b/>
        <sz val="12"/>
        <color indexed="8"/>
        <rFont val="Times New Roman"/>
        <family val="1"/>
      </rPr>
      <t xml:space="preserve">Responsible Institutions </t>
    </r>
  </si>
  <si>
    <r>
      <rPr>
        <b/>
        <sz val="12"/>
        <color indexed="8"/>
        <rFont val="Times New Roman"/>
        <family val="1"/>
      </rPr>
      <t>Supporting Institutions</t>
    </r>
  </si>
  <si>
    <r>
      <rPr>
        <b/>
        <sz val="12"/>
        <color indexed="8"/>
        <rFont val="Times New Roman"/>
        <family val="1"/>
      </rPr>
      <t>Commencement Date</t>
    </r>
  </si>
  <si>
    <r>
      <rPr>
        <b/>
        <sz val="12"/>
        <color indexed="8"/>
        <rFont val="Times New Roman"/>
        <family val="1"/>
      </rPr>
      <t>Completion Date</t>
    </r>
  </si>
  <si>
    <r>
      <rPr>
        <b/>
        <sz val="12"/>
        <color indexed="8"/>
        <rFont val="Times New Roman"/>
        <family val="1"/>
      </rPr>
      <t>Medium Term Budget Planning</t>
    </r>
  </si>
  <si>
    <r>
      <rPr>
        <b/>
        <sz val="12"/>
        <color indexed="8"/>
        <rFont val="Times New Roman"/>
        <family val="1"/>
      </rPr>
      <t>Foreign Financial Assistance</t>
    </r>
  </si>
  <si>
    <r>
      <rPr>
        <b/>
        <sz val="12"/>
        <color indexed="8"/>
        <rFont val="Times New Roman"/>
        <family val="1"/>
      </rPr>
      <t>Current</t>
    </r>
  </si>
  <si>
    <r>
      <rPr>
        <b/>
        <sz val="12"/>
        <color indexed="8"/>
        <rFont val="Times New Roman"/>
        <family val="1"/>
      </rPr>
      <t>Capital</t>
    </r>
  </si>
  <si>
    <r>
      <rPr>
        <b/>
        <sz val="12"/>
        <color indexed="8"/>
        <rFont val="Times New Roman"/>
        <family val="1"/>
      </rPr>
      <t>Total Cost</t>
    </r>
  </si>
  <si>
    <r>
      <rPr>
        <b/>
        <sz val="12"/>
        <color indexed="8"/>
        <rFont val="Times New Roman"/>
        <family val="1"/>
      </rPr>
      <t>Current</t>
    </r>
  </si>
  <si>
    <r>
      <rPr>
        <b/>
        <sz val="12"/>
        <color indexed="8"/>
        <rFont val="Times New Roman"/>
        <family val="1"/>
      </rPr>
      <t>Capital</t>
    </r>
  </si>
  <si>
    <r>
      <rPr>
        <b/>
        <sz val="12"/>
        <color indexed="8"/>
        <rFont val="Times New Roman"/>
        <family val="1"/>
      </rPr>
      <t>Total SB</t>
    </r>
  </si>
  <si>
    <r>
      <rPr>
        <b/>
        <sz val="12"/>
        <color indexed="8"/>
        <rFont val="Times New Roman"/>
        <family val="1"/>
      </rPr>
      <t>Current</t>
    </r>
  </si>
  <si>
    <r>
      <rPr>
        <b/>
        <sz val="12"/>
        <color indexed="8"/>
        <rFont val="Times New Roman"/>
        <family val="1"/>
      </rPr>
      <t>Capital</t>
    </r>
  </si>
  <si>
    <r>
      <rPr>
        <b/>
        <sz val="12"/>
        <color indexed="8"/>
        <rFont val="Times New Roman"/>
        <family val="1"/>
      </rPr>
      <t>Total FG</t>
    </r>
  </si>
  <si>
    <r>
      <rPr>
        <b/>
        <sz val="11"/>
        <color indexed="8"/>
        <rFont val="Calibri"/>
        <family val="2"/>
      </rPr>
      <t xml:space="preserve">Specific Objective 4.1. </t>
    </r>
    <r>
      <rPr>
        <sz val="11"/>
        <color indexed="8"/>
        <rFont val="Calibri"/>
        <family val="2"/>
      </rPr>
      <t xml:space="preserve"> Full development of an integrated electronic justice system (e-justice) with unified identifiers of updated case management systems, Internet-based electronic registration for all three areas (criminal, administrative, civil) and links to registries and relevant national databases.</t>
    </r>
  </si>
  <si>
    <r>
      <rPr>
        <sz val="12"/>
        <color indexed="8"/>
        <rFont val="Times New Roman"/>
        <family val="1"/>
      </rPr>
      <t>High Judicial Council/Information Technology Center for the Justice System</t>
    </r>
  </si>
  <si>
    <r>
      <rPr>
        <sz val="12"/>
        <color indexed="8"/>
        <rFont val="Times New Roman"/>
        <family val="1"/>
      </rPr>
      <t>High Prosecutorial Council, Courts, Special Court, SPAK, Prosecution offices, High Justice Inspector, Ministry of Justice, School of Magistrates.</t>
    </r>
  </si>
  <si>
    <r>
      <rPr>
        <b/>
        <sz val="11"/>
        <color indexed="8"/>
        <rFont val="Calibri"/>
        <family val="2"/>
      </rPr>
      <t>Specific Objective 4.2.</t>
    </r>
    <r>
      <rPr>
        <sz val="11"/>
        <color indexed="8"/>
        <rFont val="Calibri"/>
        <family val="2"/>
      </rPr>
      <t xml:space="preserve"> Improving coordination, performance management and communication systems through the IPSIS methodology.</t>
    </r>
  </si>
  <si>
    <r>
      <rPr>
        <sz val="12"/>
        <color indexed="8"/>
        <rFont val="Times New Roman"/>
        <family val="1"/>
      </rPr>
      <t>Ministry of Justice</t>
    </r>
  </si>
  <si>
    <r>
      <rPr>
        <sz val="12"/>
        <color indexed="8"/>
        <rFont val="Times New Roman"/>
        <family val="1"/>
      </rPr>
      <t>Premier’s Office</t>
    </r>
  </si>
  <si>
    <r>
      <rPr>
        <b/>
        <sz val="11"/>
        <color indexed="8"/>
        <rFont val="Calibri"/>
        <family val="2"/>
      </rPr>
      <t>Specific Objective 4.3.</t>
    </r>
    <r>
      <rPr>
        <sz val="11"/>
        <color indexed="8"/>
        <rFont val="Calibri"/>
        <family val="2"/>
      </rPr>
      <t xml:space="preserve"> MoJ capacity building and resource increasing, as well as its increased support for its dependent institutions</t>
    </r>
  </si>
  <si>
    <r>
      <rPr>
        <sz val="12"/>
        <color indexed="8"/>
        <rFont val="Times New Roman"/>
        <family val="1"/>
      </rPr>
      <t>Ministry of Justice</t>
    </r>
  </si>
  <si>
    <r>
      <rPr>
        <sz val="12"/>
        <color indexed="8"/>
        <rFont val="Times New Roman"/>
        <family val="1"/>
      </rPr>
      <t>PS, Directorate of Free Legal Aid, Probation Service.</t>
    </r>
  </si>
  <si>
    <r>
      <rPr>
        <b/>
        <sz val="11"/>
        <color indexed="8"/>
        <rFont val="Calibri"/>
        <family val="2"/>
      </rPr>
      <t>Specific Objective 4.4:</t>
    </r>
    <r>
      <rPr>
        <sz val="11"/>
        <color indexed="8"/>
        <rFont val="Calibri"/>
        <family val="2"/>
      </rPr>
      <t>Updating the legal framework and capacities of the MoJ and improvements in the field of international legal cooperation and preparing Albania for EU membership through the harmonization of Albanian legislation with the EU acquis and other acts of integration with the EU and member states in field of justice.</t>
    </r>
  </si>
  <si>
    <r>
      <rPr>
        <sz val="12"/>
        <color indexed="8"/>
        <rFont val="Times New Roman"/>
        <family val="1"/>
      </rPr>
      <t>Ministry of Justice</t>
    </r>
  </si>
  <si>
    <r>
      <rPr>
        <sz val="12"/>
        <color indexed="8"/>
        <rFont val="Times New Roman"/>
        <family val="1"/>
      </rPr>
      <t>Ministry for Europe and Foreign Affairs</t>
    </r>
  </si>
  <si>
    <r>
      <rPr>
        <b/>
        <sz val="11"/>
        <color indexed="10"/>
        <rFont val="Calibri"/>
        <family val="2"/>
      </rPr>
      <t xml:space="preserve">Total Cost Political Goal IV </t>
    </r>
    <r>
      <rPr>
        <sz val="11"/>
        <color indexed="8"/>
        <rFont val="Calibri"/>
        <family val="2"/>
      </rPr>
      <t xml:space="preserve">
(specific objectives 4.1+4.2+4.3+4.4)</t>
    </r>
  </si>
  <si>
    <r>
      <rPr>
        <b/>
        <sz val="16"/>
        <color indexed="10"/>
        <rFont val="Calibri"/>
        <family val="2"/>
      </rPr>
      <t>Total Cost</t>
    </r>
  </si>
  <si>
    <r>
      <rPr>
        <b/>
        <sz val="11"/>
        <rFont val="Calibri"/>
        <family val="2"/>
      </rPr>
      <t>Current Cost</t>
    </r>
  </si>
  <si>
    <r>
      <rPr>
        <b/>
        <sz val="11"/>
        <rFont val="Calibri"/>
        <family val="2"/>
      </rPr>
      <t>Capital Cost</t>
    </r>
  </si>
  <si>
    <r>
      <rPr>
        <b/>
        <sz val="11"/>
        <rFont val="Calibri"/>
        <family val="2"/>
      </rPr>
      <t>Total Cost NAP</t>
    </r>
  </si>
  <si>
    <r>
      <rPr>
        <b/>
        <sz val="11"/>
        <rFont val="Calibri"/>
        <family val="2"/>
      </rPr>
      <t>Policy Goal I</t>
    </r>
  </si>
  <si>
    <r>
      <rPr>
        <b/>
        <sz val="11"/>
        <rFont val="Calibri"/>
        <family val="2"/>
      </rPr>
      <t>Medium Term Budget Planning</t>
    </r>
  </si>
  <si>
    <r>
      <rPr>
        <b/>
        <sz val="11"/>
        <rFont val="Calibri"/>
        <family val="2"/>
      </rPr>
      <t>Policy Goal II</t>
    </r>
  </si>
  <si>
    <r>
      <rPr>
        <b/>
        <sz val="11"/>
        <rFont val="Calibri"/>
        <family val="2"/>
      </rPr>
      <t>Foreign Assistance</t>
    </r>
  </si>
  <si>
    <r>
      <rPr>
        <b/>
        <sz val="11"/>
        <rFont val="Calibri"/>
        <family val="2"/>
      </rPr>
      <t>Policy Goal III</t>
    </r>
  </si>
  <si>
    <r>
      <rPr>
        <b/>
        <sz val="11"/>
        <rFont val="Calibri"/>
        <family val="2"/>
      </rPr>
      <t>Policy Goal IV</t>
    </r>
  </si>
  <si>
    <r>
      <rPr>
        <b/>
        <sz val="11"/>
        <rFont val="Calibri"/>
        <family val="2"/>
      </rPr>
      <t xml:space="preserve">Current Cost </t>
    </r>
  </si>
  <si>
    <r>
      <rPr>
        <b/>
        <sz val="11"/>
        <rFont val="Calibri"/>
        <family val="2"/>
      </rPr>
      <t>Capital Cost</t>
    </r>
  </si>
  <si>
    <r>
      <rPr>
        <b/>
        <sz val="11"/>
        <rFont val="Calibri"/>
        <family val="2"/>
      </rPr>
      <t>Total Cost</t>
    </r>
  </si>
  <si>
    <t>cost from VALUE ADD</t>
  </si>
  <si>
    <t>cost from VALUE ADD</t>
  </si>
  <si>
    <t>Nuk ka informacion</t>
  </si>
  <si>
    <t>cost from VALUE ADD</t>
  </si>
  <si>
    <t>Nuk ka informacion</t>
  </si>
  <si>
    <t>cost from VALUE ADD</t>
  </si>
  <si>
    <t>!!!</t>
  </si>
  <si>
    <t>!!!</t>
  </si>
  <si>
    <t>!!!</t>
  </si>
  <si>
    <r>
      <rPr>
        <b/>
        <sz val="11"/>
        <color indexed="8"/>
        <rFont val="Arial"/>
        <family val="2"/>
      </rPr>
      <t>Capital needs (in thousand ALL)</t>
    </r>
  </si>
  <si>
    <r>
      <rPr>
        <b/>
        <sz val="9"/>
        <color indexed="9"/>
        <rFont val="Arial"/>
        <family val="2"/>
      </rPr>
      <t>Political Goals</t>
    </r>
  </si>
  <si>
    <r>
      <rPr>
        <b/>
        <sz val="9"/>
        <color indexed="9"/>
        <rFont val="Arial"/>
        <family val="2"/>
      </rPr>
      <t>Nature/Type of Costs</t>
    </r>
  </si>
  <si>
    <r>
      <rPr>
        <b/>
        <sz val="9"/>
        <color indexed="9"/>
        <rFont val="Arial"/>
        <family val="2"/>
      </rPr>
      <t>Total Cost</t>
    </r>
  </si>
  <si>
    <r>
      <rPr>
        <b/>
        <sz val="9"/>
        <color indexed="9"/>
        <rFont val="Arial"/>
        <family val="2"/>
      </rPr>
      <t xml:space="preserve">Planned Costs </t>
    </r>
  </si>
  <si>
    <r>
      <rPr>
        <b/>
        <sz val="9"/>
        <color indexed="9"/>
        <rFont val="Arial"/>
        <family val="2"/>
      </rPr>
      <t>Financial Gap</t>
    </r>
  </si>
  <si>
    <r>
      <rPr>
        <b/>
        <sz val="9"/>
        <color indexed="9"/>
        <rFont val="Arial"/>
        <family val="2"/>
      </rPr>
      <t>2021-2025</t>
    </r>
  </si>
  <si>
    <r>
      <rPr>
        <b/>
        <sz val="9"/>
        <color indexed="9"/>
        <rFont val="Arial"/>
        <family val="2"/>
      </rPr>
      <t>MBP 2021-2025</t>
    </r>
  </si>
  <si>
    <r>
      <rPr>
        <b/>
        <sz val="9"/>
        <color indexed="9"/>
        <rFont val="Arial"/>
        <family val="2"/>
      </rPr>
      <t>2021-2025</t>
    </r>
  </si>
  <si>
    <r>
      <rPr>
        <b/>
        <sz val="9"/>
        <color indexed="9"/>
        <rFont val="Arial"/>
        <family val="2"/>
      </rPr>
      <t>Budget and Donors</t>
    </r>
  </si>
  <si>
    <r>
      <rPr>
        <b/>
        <sz val="9"/>
        <color indexed="8"/>
        <rFont val="Arial"/>
        <family val="2"/>
      </rPr>
      <t>POLICY GOAL 1: Full and professional functioning of the governance institutions of the justice system in accordance with the constitutional and legal requirements and European standards, guaranteeing independence, efficiency and accountability.</t>
    </r>
  </si>
  <si>
    <r>
      <rPr>
        <sz val="9"/>
        <color indexed="8"/>
        <rFont val="Arial"/>
        <family val="2"/>
      </rPr>
      <t>Current</t>
    </r>
  </si>
  <si>
    <r>
      <rPr>
        <sz val="9"/>
        <color indexed="8"/>
        <rFont val="Arial"/>
        <family val="2"/>
      </rPr>
      <t>Capital</t>
    </r>
  </si>
  <si>
    <r>
      <rPr>
        <b/>
        <sz val="9"/>
        <color indexed="8"/>
        <rFont val="Arial"/>
        <family val="2"/>
      </rPr>
      <t>POLICY GOAL 2: Strengthening transparency, efficiency of the judiciary and access to justice in accordance with constitutional, legal and European standards.</t>
    </r>
  </si>
  <si>
    <r>
      <rPr>
        <sz val="9"/>
        <color indexed="8"/>
        <rFont val="Arial"/>
        <family val="2"/>
      </rPr>
      <t>Current</t>
    </r>
  </si>
  <si>
    <r>
      <rPr>
        <sz val="9"/>
        <color indexed="8"/>
        <rFont val="Arial"/>
        <family val="2"/>
      </rPr>
      <t>Capital</t>
    </r>
  </si>
  <si>
    <r>
      <rPr>
        <b/>
        <sz val="9"/>
        <color indexed="8"/>
        <rFont val="Arial"/>
        <family val="2"/>
      </rPr>
      <t xml:space="preserve">POLICY GOAL 3: A criminal justice system based on modern principles of justice, which guarantees re-socialization, reintegration and rehabilitation, as well as respect for human rights and freedoms and gender equality within an integrated approach and solid crime prevention practices. </t>
    </r>
  </si>
  <si>
    <r>
      <rPr>
        <sz val="9"/>
        <color indexed="8"/>
        <rFont val="Arial"/>
        <family val="2"/>
      </rPr>
      <t>Current</t>
    </r>
  </si>
  <si>
    <r>
      <rPr>
        <sz val="9"/>
        <color indexed="8"/>
        <rFont val="Arial"/>
        <family val="2"/>
      </rPr>
      <t>Capital</t>
    </r>
  </si>
  <si>
    <r>
      <rPr>
        <b/>
        <sz val="9"/>
        <color indexed="8"/>
        <rFont val="Arial"/>
        <family val="2"/>
      </rPr>
      <t>POLICY GOAL 4:  Coordination, efficient and effective management of the justice system in all institutions of the sector.</t>
    </r>
  </si>
  <si>
    <r>
      <rPr>
        <sz val="9"/>
        <color indexed="8"/>
        <rFont val="Arial"/>
        <family val="2"/>
      </rPr>
      <t>Current</t>
    </r>
  </si>
  <si>
    <r>
      <rPr>
        <sz val="9"/>
        <color indexed="8"/>
        <rFont val="Arial"/>
        <family val="2"/>
      </rPr>
      <t>Capital</t>
    </r>
  </si>
  <si>
    <r>
      <rPr>
        <b/>
        <sz val="9"/>
        <color indexed="8"/>
        <rFont val="Arial"/>
        <family val="2"/>
      </rPr>
      <t>TOTAL [ALL]</t>
    </r>
  </si>
  <si>
    <r>
      <rPr>
        <b/>
        <sz val="9"/>
        <color indexed="8"/>
        <rFont val="Arial"/>
        <family val="2"/>
      </rPr>
      <t>TOTALI [Euro]</t>
    </r>
  </si>
  <si>
    <r>
      <rPr>
        <b/>
        <i/>
        <sz val="9"/>
        <color indexed="10"/>
        <rFont val="Arial"/>
        <family val="2"/>
      </rPr>
      <t>1 Euro 123 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</si>
</sst>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_-;\-* #,##0.00_-;_-* &quot;-&quot;??_-;_-@_-"/>
    <numFmt numFmtId="165" formatCode="_(* #,##0_);_(* \(#,##0\);_(* &quot;-&quot;??_);_(@_)"/>
  </numFmts>
  <fonts count="73" x14ac:knownFonts="1">
    <font>
      <sz val="11"/>
      <color theme="1"/>
      <name val="Calibri"/>
      <family val="2"/>
      <scheme val="minor"/>
    </font>
    <font>
      <sz val="11"/>
      <color indexed="8"/>
      <name val="Calibri"/>
      <family val="2"/>
    </font>
    <font>
      <sz val="12"/>
      <color indexed="8"/>
      <name val="Times New Roman"/>
      <family val="1"/>
    </font>
    <font>
      <b/>
      <sz val="11"/>
      <color indexed="8"/>
      <name val="Calibri"/>
      <family val="2"/>
    </font>
    <font>
      <b/>
      <sz val="12"/>
      <color indexed="8"/>
      <name val="Times New Roman"/>
      <family val="1"/>
    </font>
    <font>
      <sz val="10"/>
      <name val="Arial"/>
      <family val="2"/>
      <charset val="238"/>
    </font>
    <font>
      <sz val="10"/>
      <name val="Arial"/>
      <family val="2"/>
    </font>
    <font>
      <b/>
      <sz val="9"/>
      <color indexed="10"/>
      <name val="Times New Roman"/>
      <family val="1"/>
    </font>
    <font>
      <sz val="9"/>
      <color indexed="8"/>
      <name val="Times New Roman"/>
      <family val="1"/>
    </font>
    <font>
      <b/>
      <sz val="9"/>
      <color indexed="8"/>
      <name val="Times New Roman"/>
      <family val="1"/>
    </font>
    <font>
      <b/>
      <sz val="9"/>
      <name val="Times New Roman"/>
      <family val="1"/>
    </font>
    <font>
      <b/>
      <i/>
      <sz val="9"/>
      <color indexed="30"/>
      <name val="Times New Roman"/>
      <family val="1"/>
    </font>
    <font>
      <b/>
      <sz val="16"/>
      <color indexed="10"/>
      <name val="Calibri"/>
      <family val="2"/>
    </font>
    <font>
      <sz val="8"/>
      <name val="Calibri"/>
      <family val="2"/>
    </font>
    <font>
      <sz val="9"/>
      <name val="Times New Roman"/>
      <family val="1"/>
    </font>
    <font>
      <b/>
      <sz val="9"/>
      <color indexed="9"/>
      <name val="Arial"/>
      <family val="2"/>
    </font>
    <font>
      <sz val="9"/>
      <color indexed="8"/>
      <name val="Arial"/>
      <family val="2"/>
    </font>
    <font>
      <b/>
      <sz val="9"/>
      <color indexed="8"/>
      <name val="Arial"/>
      <family val="2"/>
    </font>
    <font>
      <b/>
      <i/>
      <sz val="9"/>
      <color indexed="10"/>
      <name val="Arial"/>
      <family val="2"/>
    </font>
    <font>
      <b/>
      <sz val="9"/>
      <color indexed="30"/>
      <name val="Times New Roman"/>
      <family val="1"/>
    </font>
    <font>
      <b/>
      <sz val="12"/>
      <color indexed="10"/>
      <name val="Times New Roman"/>
      <family val="1"/>
    </font>
    <font>
      <b/>
      <sz val="11"/>
      <color indexed="8"/>
      <name val="Arial"/>
      <family val="2"/>
    </font>
    <font>
      <sz val="9"/>
      <color indexed="8"/>
      <name val="Times New Roman"/>
      <family val="2"/>
    </font>
    <font>
      <b/>
      <sz val="9"/>
      <color indexed="8"/>
      <name val="Calibri"/>
      <family val="2"/>
    </font>
    <font>
      <b/>
      <sz val="9"/>
      <color indexed="8"/>
      <name val="Times New Roman"/>
      <family val="2"/>
    </font>
    <font>
      <sz val="9"/>
      <color indexed="8"/>
      <name val="Times New Roman"/>
    </font>
    <font>
      <i/>
      <sz val="9"/>
      <color indexed="8"/>
      <name val="Times New Roman"/>
      <family val="2"/>
    </font>
    <font>
      <sz val="9"/>
      <name val="Times New Roman"/>
    </font>
    <font>
      <i/>
      <sz val="9"/>
      <color indexed="8"/>
      <name val="Times New Roman"/>
      <family val="1"/>
    </font>
    <font>
      <b/>
      <sz val="14"/>
      <color indexed="30"/>
      <name val="Calibri"/>
      <family val="2"/>
    </font>
    <font>
      <b/>
      <sz val="14"/>
      <color indexed="49"/>
      <name val="Times New Roman"/>
      <family val="1"/>
    </font>
    <font>
      <b/>
      <sz val="11"/>
      <color indexed="10"/>
      <name val="Calibri"/>
      <family val="2"/>
    </font>
    <font>
      <sz val="11"/>
      <color indexed="8"/>
      <name val="Calibri"/>
    </font>
    <font>
      <b/>
      <sz val="12"/>
      <color indexed="8"/>
      <name val="Calibri"/>
      <family val="2"/>
    </font>
    <font>
      <b/>
      <sz val="11"/>
      <name val="Calibri"/>
      <family val="2"/>
    </font>
    <font>
      <sz val="11"/>
      <color theme="1"/>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sz val="9"/>
      <color rgb="FFFF0000"/>
      <name val="Times New Roman"/>
      <family val="1"/>
    </font>
    <font>
      <b/>
      <sz val="12"/>
      <color rgb="FF000000"/>
      <name val="Times New Roman"/>
      <family val="1"/>
    </font>
    <font>
      <b/>
      <sz val="9"/>
      <color theme="1"/>
      <name val="Times New Roman"/>
      <family val="1"/>
    </font>
    <font>
      <sz val="9"/>
      <color theme="1"/>
      <name val="Times New Roman"/>
      <family val="1"/>
    </font>
    <font>
      <sz val="9"/>
      <color rgb="FF000000"/>
      <name val="Times New Roman"/>
      <family val="1"/>
    </font>
    <font>
      <sz val="12"/>
      <color rgb="FF000000"/>
      <name val="Times New Roman"/>
      <family val="1"/>
    </font>
    <font>
      <b/>
      <sz val="9"/>
      <color rgb="FFFF0000"/>
      <name val="Times New Roman"/>
      <family val="1"/>
    </font>
    <font>
      <b/>
      <sz val="9"/>
      <color rgb="FF000000"/>
      <name val="Times New Roman"/>
      <family val="1"/>
    </font>
    <font>
      <b/>
      <sz val="9"/>
      <color rgb="FFFFFFFF"/>
      <name val="Arial"/>
      <family val="2"/>
    </font>
    <font>
      <sz val="9"/>
      <color rgb="FF000000"/>
      <name val="Arial"/>
      <family val="2"/>
    </font>
    <font>
      <sz val="9"/>
      <color theme="1"/>
      <name val="Arial"/>
      <family val="2"/>
    </font>
    <font>
      <b/>
      <sz val="9"/>
      <color theme="1"/>
      <name val="Arial"/>
      <family val="2"/>
    </font>
    <font>
      <b/>
      <sz val="9"/>
      <color rgb="FF000000"/>
      <name val="Arial"/>
      <family val="2"/>
    </font>
    <font>
      <b/>
      <sz val="11"/>
      <color rgb="FFFF0000"/>
      <name val="Calibri"/>
      <family val="2"/>
      <scheme val="minor"/>
    </font>
    <font>
      <b/>
      <i/>
      <sz val="9"/>
      <color rgb="FF000000"/>
      <name val="Arial"/>
      <family val="2"/>
    </font>
    <font>
      <b/>
      <i/>
      <sz val="9"/>
      <color rgb="FFFF0000"/>
      <name val="Arial"/>
      <family val="2"/>
    </font>
    <font>
      <b/>
      <i/>
      <sz val="9"/>
      <color rgb="FF0070C0"/>
      <name val="Times New Roman"/>
      <family val="1"/>
    </font>
    <font>
      <b/>
      <sz val="9"/>
      <color rgb="FF0070C0"/>
      <name val="Times New Roman"/>
      <family val="1"/>
    </font>
    <font>
      <b/>
      <sz val="12"/>
      <color rgb="FFFF0000"/>
      <name val="Times New Roman"/>
      <family val="1"/>
    </font>
    <font>
      <sz val="12"/>
      <color theme="1"/>
      <name val="Times New Roman"/>
      <family val="1"/>
    </font>
    <font>
      <sz val="11"/>
      <color theme="4" tint="-0.249977111117893"/>
      <name val="Calibri"/>
      <family val="2"/>
      <scheme val="minor"/>
    </font>
    <font>
      <b/>
      <sz val="11"/>
      <name val="Calibri"/>
      <family val="2"/>
      <scheme val="minor"/>
    </font>
    <font>
      <sz val="11"/>
      <name val="Calibri"/>
      <family val="2"/>
      <scheme val="minor"/>
    </font>
    <font>
      <b/>
      <sz val="9"/>
      <color theme="1"/>
      <name val="Calibri"/>
      <family val="2"/>
      <scheme val="minor"/>
    </font>
    <font>
      <b/>
      <sz val="16"/>
      <color theme="1"/>
      <name val="Calibri"/>
      <family val="2"/>
      <scheme val="minor"/>
    </font>
    <font>
      <b/>
      <sz val="16"/>
      <color rgb="FFFF0000"/>
      <name val="Calibri"/>
      <family val="2"/>
      <scheme val="minor"/>
    </font>
    <font>
      <sz val="11"/>
      <color rgb="FF201F1E"/>
      <name val="Calibri"/>
      <family val="2"/>
      <scheme val="minor"/>
    </font>
    <font>
      <b/>
      <sz val="12"/>
      <color theme="1"/>
      <name val="Times New Roman"/>
      <family val="1"/>
    </font>
    <font>
      <b/>
      <sz val="14"/>
      <color theme="4" tint="-0.249977111117893"/>
      <name val="Times New Roman"/>
      <family val="1"/>
    </font>
    <font>
      <sz val="11"/>
      <color theme="4" tint="-0.249977111117893"/>
      <name val="Times New Roman"/>
      <family val="1"/>
    </font>
    <font>
      <b/>
      <sz val="14"/>
      <color rgb="FF0070C0"/>
      <name val="Calibri"/>
      <family val="2"/>
      <scheme val="minor"/>
    </font>
    <font>
      <sz val="14"/>
      <color theme="4" tint="-0.249977111117893"/>
      <name val="Times New Roman"/>
      <family val="1"/>
    </font>
    <font>
      <b/>
      <sz val="12"/>
      <color theme="1"/>
      <name val="Calibri"/>
      <family val="2"/>
      <scheme val="minor"/>
    </font>
    <font>
      <b/>
      <sz val="11"/>
      <color theme="1"/>
      <name val="Arial"/>
      <family val="2"/>
    </font>
  </fonts>
  <fills count="21">
    <fill>
      <patternFill patternType="none"/>
    </fill>
    <fill>
      <patternFill patternType="gray125"/>
    </fill>
    <fill>
      <patternFill patternType="solid">
        <fgColor theme="5"/>
      </patternFill>
    </fill>
    <fill>
      <patternFill patternType="solid">
        <fgColor theme="8"/>
      </patternFill>
    </fill>
    <fill>
      <patternFill patternType="solid">
        <fgColor theme="9"/>
      </patternFill>
    </fill>
    <fill>
      <patternFill patternType="solid">
        <fgColor rgb="FFFFFF00"/>
        <bgColor indexed="64"/>
      </patternFill>
    </fill>
    <fill>
      <patternFill patternType="solid">
        <fgColor rgb="FF00B0F0"/>
        <bgColor indexed="64"/>
      </patternFill>
    </fill>
    <fill>
      <patternFill patternType="solid">
        <fgColor rgb="FF4472C4"/>
        <bgColor indexed="64"/>
      </patternFill>
    </fill>
    <fill>
      <patternFill patternType="solid">
        <fgColor rgb="FFD9E2F3"/>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AB2E2"/>
        <bgColor indexed="64"/>
      </patternFill>
    </fill>
    <fill>
      <patternFill patternType="solid">
        <fgColor theme="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FFFF"/>
        <bgColor indexed="64"/>
      </patternFill>
    </fill>
    <fill>
      <patternFill patternType="solid">
        <fgColor rgb="FFE7E6E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4472C4"/>
      </bottom>
      <diagonal/>
    </border>
    <border>
      <left/>
      <right style="medium">
        <color rgb="FF8EAADB"/>
      </right>
      <top/>
      <bottom style="medium">
        <color rgb="FF8EAADB"/>
      </bottom>
      <diagonal/>
    </border>
    <border>
      <left/>
      <right style="medium">
        <color indexed="64"/>
      </right>
      <top/>
      <bottom style="medium">
        <color rgb="FF4472C4"/>
      </bottom>
      <diagonal/>
    </border>
    <border>
      <left style="medium">
        <color indexed="64"/>
      </left>
      <right style="medium">
        <color rgb="FF8EAADB"/>
      </right>
      <top/>
      <bottom style="medium">
        <color rgb="FF8EAADB"/>
      </bottom>
      <diagonal/>
    </border>
    <border>
      <left/>
      <right style="medium">
        <color indexed="64"/>
      </right>
      <top/>
      <bottom style="medium">
        <color rgb="FF8EAADB"/>
      </bottom>
      <diagonal/>
    </border>
    <border>
      <left style="medium">
        <color indexed="64"/>
      </left>
      <right style="medium">
        <color rgb="FF8EAADB"/>
      </right>
      <top/>
      <bottom/>
      <diagonal/>
    </border>
    <border>
      <left style="medium">
        <color indexed="64"/>
      </left>
      <right style="medium">
        <color rgb="FF8EAADB"/>
      </right>
      <top/>
      <bottom style="medium">
        <color indexed="64"/>
      </bottom>
      <diagonal/>
    </border>
    <border>
      <left style="medium">
        <color rgb="FF8EAADB"/>
      </left>
      <right style="medium">
        <color indexed="64"/>
      </right>
      <top style="medium">
        <color rgb="FF4472C4"/>
      </top>
      <bottom/>
      <diagonal/>
    </border>
    <border>
      <left style="medium">
        <color rgb="FF8EAADB"/>
      </left>
      <right style="medium">
        <color indexed="64"/>
      </right>
      <top/>
      <bottom style="medium">
        <color rgb="FF8EAADB"/>
      </bottom>
      <diagonal/>
    </border>
    <border>
      <left style="medium">
        <color indexed="64"/>
      </left>
      <right/>
      <top/>
      <bottom style="medium">
        <color rgb="FF4472C4"/>
      </bottom>
      <diagonal/>
    </border>
    <border>
      <left style="medium">
        <color indexed="64"/>
      </left>
      <right style="medium">
        <color rgb="FF8EAADB"/>
      </right>
      <top style="medium">
        <color rgb="FF4472C4"/>
      </top>
      <bottom/>
      <diagonal/>
    </border>
    <border>
      <left style="medium">
        <color indexed="64"/>
      </left>
      <right style="medium">
        <color rgb="FF8EAADB"/>
      </right>
      <top style="medium">
        <color rgb="FF8EAADB"/>
      </top>
      <bottom/>
      <diagonal/>
    </border>
    <border>
      <left style="medium">
        <color rgb="FF8EAADB"/>
      </left>
      <right style="medium">
        <color rgb="FF8EAADB"/>
      </right>
      <top style="medium">
        <color rgb="FF8EAADB"/>
      </top>
      <bottom/>
      <diagonal/>
    </border>
    <border>
      <left style="medium">
        <color rgb="FF8EAADB"/>
      </left>
      <right style="medium">
        <color rgb="FF8EAADB"/>
      </right>
      <top/>
      <bottom style="medium">
        <color indexed="64"/>
      </bottom>
      <diagonal/>
    </border>
    <border>
      <left style="medium">
        <color rgb="FF8EAADB"/>
      </left>
      <right style="medium">
        <color indexed="64"/>
      </right>
      <top style="medium">
        <color rgb="FF8EAADB"/>
      </top>
      <bottom/>
      <diagonal/>
    </border>
    <border>
      <left style="medium">
        <color rgb="FF8EAADB"/>
      </left>
      <right style="medium">
        <color indexed="64"/>
      </right>
      <top/>
      <bottom style="medium">
        <color indexed="64"/>
      </bottom>
      <diagonal/>
    </border>
  </borders>
  <cellStyleXfs count="15">
    <xf numFmtId="0" fontId="0"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43" fontId="35" fillId="0" borderId="0" applyFont="0" applyFill="0" applyBorder="0" applyAlignment="0" applyProtection="0"/>
    <xf numFmtId="43" fontId="6" fillId="0" borderId="0" applyFont="0" applyFill="0" applyBorder="0" applyAlignment="0" applyProtection="0"/>
    <xf numFmtId="164" fontId="35" fillId="0" borderId="0" applyFont="0" applyFill="0" applyBorder="0" applyAlignment="0" applyProtection="0"/>
    <xf numFmtId="0" fontId="6" fillId="0" borderId="0"/>
    <xf numFmtId="0" fontId="6" fillId="0" borderId="0"/>
    <xf numFmtId="0" fontId="6" fillId="0" borderId="0"/>
    <xf numFmtId="0" fontId="35" fillId="0" borderId="0"/>
    <xf numFmtId="0" fontId="37" fillId="0" borderId="0"/>
    <xf numFmtId="0" fontId="5" fillId="0" borderId="0"/>
    <xf numFmtId="0" fontId="6" fillId="0" borderId="0"/>
    <xf numFmtId="9" fontId="35" fillId="0" borderId="0" applyFont="0" applyFill="0" applyBorder="0" applyAlignment="0" applyProtection="0"/>
  </cellStyleXfs>
  <cellXfs count="266">
    <xf numFmtId="0" fontId="0" fillId="0" borderId="0" xfId="0"/>
    <xf numFmtId="0" fontId="39" fillId="0" borderId="1" xfId="0" applyFont="1" applyBorder="1" applyAlignment="1">
      <alignment horizontal="left" vertical="center" wrapText="1"/>
    </xf>
    <xf numFmtId="0" fontId="40" fillId="0" borderId="1" xfId="0" applyFont="1" applyFill="1" applyBorder="1" applyAlignment="1">
      <alignment horizontal="center" vertical="center" wrapText="1"/>
    </xf>
    <xf numFmtId="3" fontId="0" fillId="5" borderId="0" xfId="0" applyNumberFormat="1" applyFill="1"/>
    <xf numFmtId="3" fontId="38" fillId="5" borderId="0" xfId="0" applyNumberFormat="1" applyFont="1" applyFill="1"/>
    <xf numFmtId="3" fontId="38" fillId="6" borderId="0" xfId="0" applyNumberFormat="1" applyFont="1" applyFill="1"/>
    <xf numFmtId="0" fontId="40" fillId="5" borderId="0" xfId="0" applyFont="1" applyFill="1" applyBorder="1" applyAlignment="1">
      <alignment horizontal="center" vertical="center" wrapText="1"/>
    </xf>
    <xf numFmtId="0" fontId="41" fillId="0" borderId="0" xfId="0" applyFont="1"/>
    <xf numFmtId="0" fontId="42" fillId="0" borderId="0" xfId="0" applyFont="1"/>
    <xf numFmtId="0" fontId="43" fillId="0" borderId="1" xfId="0" applyFont="1" applyBorder="1" applyAlignment="1">
      <alignment horizontal="center" vertical="center" wrapText="1"/>
    </xf>
    <xf numFmtId="0" fontId="43" fillId="0" borderId="1" xfId="0" applyFont="1" applyFill="1" applyBorder="1" applyAlignment="1">
      <alignment horizontal="center" vertical="center" wrapText="1"/>
    </xf>
    <xf numFmtId="0" fontId="42" fillId="0" borderId="1" xfId="0" applyFont="1" applyBorder="1"/>
    <xf numFmtId="0" fontId="42" fillId="0" borderId="1" xfId="0" applyFont="1" applyBorder="1" applyAlignment="1">
      <alignment horizontal="center" vertical="center"/>
    </xf>
    <xf numFmtId="0" fontId="42" fillId="0" borderId="1" xfId="0" applyFont="1" applyBorder="1" applyAlignment="1">
      <alignment horizontal="center" vertical="center" wrapText="1"/>
    </xf>
    <xf numFmtId="0" fontId="42" fillId="0" borderId="1" xfId="0" applyFont="1" applyBorder="1" applyAlignment="1">
      <alignment horizontal="center"/>
    </xf>
    <xf numFmtId="0" fontId="42" fillId="0" borderId="0" xfId="0" applyFont="1" applyFill="1"/>
    <xf numFmtId="3" fontId="44" fillId="0" borderId="1" xfId="0" applyNumberFormat="1" applyFont="1" applyFill="1" applyBorder="1" applyAlignment="1">
      <alignment horizontal="center" vertical="center" wrapText="1"/>
    </xf>
    <xf numFmtId="3" fontId="40" fillId="0" borderId="1" xfId="0" applyNumberFormat="1" applyFont="1" applyFill="1" applyBorder="1" applyAlignment="1">
      <alignment horizontal="center" vertical="center" wrapText="1"/>
    </xf>
    <xf numFmtId="3" fontId="44" fillId="0" borderId="1" xfId="4" applyNumberFormat="1" applyFont="1" applyFill="1" applyBorder="1" applyAlignment="1">
      <alignment horizontal="center" vertical="center" wrapText="1"/>
    </xf>
    <xf numFmtId="3" fontId="40" fillId="0" borderId="1" xfId="4" applyNumberFormat="1" applyFont="1" applyFill="1" applyBorder="1" applyAlignment="1">
      <alignment horizontal="center" vertical="center" wrapText="1"/>
    </xf>
    <xf numFmtId="3" fontId="43" fillId="0" borderId="1" xfId="0" applyNumberFormat="1" applyFont="1" applyFill="1" applyBorder="1" applyAlignment="1">
      <alignment horizontal="center" vertical="center" wrapText="1"/>
    </xf>
    <xf numFmtId="3" fontId="43" fillId="0" borderId="1" xfId="4" applyNumberFormat="1" applyFont="1" applyBorder="1" applyAlignment="1">
      <alignment horizontal="center" vertical="center" wrapText="1"/>
    </xf>
    <xf numFmtId="3" fontId="43" fillId="0" borderId="1" xfId="4" applyNumberFormat="1" applyFont="1" applyFill="1" applyBorder="1" applyAlignment="1">
      <alignment horizontal="center" vertical="center" wrapText="1"/>
    </xf>
    <xf numFmtId="3" fontId="42" fillId="0" borderId="1" xfId="0" applyNumberFormat="1" applyFont="1" applyFill="1" applyBorder="1" applyAlignment="1">
      <alignment horizontal="center" vertical="center"/>
    </xf>
    <xf numFmtId="0" fontId="41" fillId="0" borderId="0" xfId="0" applyFont="1" applyFill="1"/>
    <xf numFmtId="3" fontId="42" fillId="0" borderId="1" xfId="4" applyNumberFormat="1" applyFont="1" applyBorder="1" applyAlignment="1">
      <alignment horizontal="center" vertical="center"/>
    </xf>
    <xf numFmtId="3" fontId="42" fillId="0" borderId="1" xfId="0" applyNumberFormat="1" applyFont="1" applyBorder="1" applyAlignment="1">
      <alignment horizontal="center" vertical="center"/>
    </xf>
    <xf numFmtId="3" fontId="42" fillId="0" borderId="1" xfId="4" applyNumberFormat="1" applyFont="1" applyFill="1" applyBorder="1" applyAlignment="1">
      <alignment horizontal="center" vertical="center"/>
    </xf>
    <xf numFmtId="3" fontId="41" fillId="0" borderId="1" xfId="0" applyNumberFormat="1" applyFont="1" applyBorder="1" applyAlignment="1">
      <alignment horizontal="center" vertical="center"/>
    </xf>
    <xf numFmtId="3" fontId="0" fillId="0" borderId="0" xfId="0" applyNumberFormat="1" applyAlignment="1">
      <alignment horizontal="center" vertical="center"/>
    </xf>
    <xf numFmtId="3" fontId="0" fillId="0" borderId="2" xfId="0" applyNumberFormat="1" applyBorder="1" applyAlignment="1">
      <alignment horizontal="center" vertical="center"/>
    </xf>
    <xf numFmtId="3" fontId="35" fillId="0" borderId="0" xfId="14" applyNumberFormat="1" applyFont="1" applyAlignment="1">
      <alignment horizontal="center" vertical="center"/>
    </xf>
    <xf numFmtId="0" fontId="45" fillId="0" borderId="1" xfId="0" applyFont="1" applyFill="1" applyBorder="1" applyAlignment="1">
      <alignment horizontal="center" vertical="center" wrapText="1"/>
    </xf>
    <xf numFmtId="3" fontId="0" fillId="0" borderId="0" xfId="0" applyNumberFormat="1" applyFill="1" applyAlignment="1">
      <alignment horizontal="center" vertical="center"/>
    </xf>
    <xf numFmtId="0" fontId="43" fillId="0" borderId="1" xfId="0" applyFont="1" applyFill="1" applyBorder="1" applyAlignment="1">
      <alignment horizontal="left" vertical="center" wrapText="1"/>
    </xf>
    <xf numFmtId="0" fontId="46" fillId="0" borderId="1" xfId="0" applyFont="1" applyBorder="1" applyAlignment="1">
      <alignment horizontal="left" vertical="center" wrapText="1"/>
    </xf>
    <xf numFmtId="3" fontId="0" fillId="0" borderId="0" xfId="0" applyNumberFormat="1"/>
    <xf numFmtId="0" fontId="41" fillId="5" borderId="0" xfId="0" applyFont="1" applyFill="1"/>
    <xf numFmtId="0" fontId="0" fillId="5" borderId="0" xfId="0" applyFill="1"/>
    <xf numFmtId="3" fontId="38" fillId="0" borderId="0" xfId="0" applyNumberFormat="1" applyFont="1" applyFill="1"/>
    <xf numFmtId="3" fontId="0" fillId="0" borderId="0" xfId="0" applyNumberFormat="1" applyFill="1"/>
    <xf numFmtId="0" fontId="0" fillId="0" borderId="0" xfId="0" applyFill="1"/>
    <xf numFmtId="0" fontId="0" fillId="7" borderId="17" xfId="0" applyFill="1" applyBorder="1" applyAlignment="1">
      <alignment vertical="center" wrapText="1"/>
    </xf>
    <xf numFmtId="0" fontId="47" fillId="7" borderId="17" xfId="0" applyFont="1" applyFill="1" applyBorder="1" applyAlignment="1">
      <alignment horizontal="center" vertical="center" wrapText="1"/>
    </xf>
    <xf numFmtId="0" fontId="48" fillId="8" borderId="18" xfId="0" applyFont="1" applyFill="1" applyBorder="1" applyAlignment="1">
      <alignment horizontal="center" vertical="center" wrapText="1"/>
    </xf>
    <xf numFmtId="3" fontId="48" fillId="8" borderId="18" xfId="0" applyNumberFormat="1" applyFont="1" applyFill="1" applyBorder="1" applyAlignment="1">
      <alignment horizontal="center" vertical="center" wrapText="1"/>
    </xf>
    <xf numFmtId="0" fontId="49" fillId="0" borderId="18" xfId="0" applyFont="1" applyBorder="1" applyAlignment="1">
      <alignment horizontal="center" vertical="center" wrapText="1"/>
    </xf>
    <xf numFmtId="3" fontId="49" fillId="0" borderId="18" xfId="0" applyNumberFormat="1" applyFont="1" applyBorder="1" applyAlignment="1">
      <alignment horizontal="center" vertical="center" wrapText="1"/>
    </xf>
    <xf numFmtId="0" fontId="50" fillId="8" borderId="18" xfId="0" applyFont="1" applyFill="1" applyBorder="1" applyAlignment="1">
      <alignment horizontal="center" vertical="center" wrapText="1"/>
    </xf>
    <xf numFmtId="3" fontId="51" fillId="8" borderId="18" xfId="0" applyNumberFormat="1" applyFont="1" applyFill="1" applyBorder="1" applyAlignment="1">
      <alignment horizontal="center" vertical="center" wrapText="1"/>
    </xf>
    <xf numFmtId="0" fontId="0" fillId="0" borderId="0" xfId="0" applyBorder="1"/>
    <xf numFmtId="3" fontId="0" fillId="0" borderId="0" xfId="0" applyNumberFormat="1" applyBorder="1"/>
    <xf numFmtId="3" fontId="52" fillId="0" borderId="0" xfId="0" applyNumberFormat="1" applyFont="1" applyBorder="1" applyAlignment="1">
      <alignment horizontal="center" vertical="center"/>
    </xf>
    <xf numFmtId="0" fontId="47" fillId="7" borderId="3" xfId="0" applyFont="1" applyFill="1" applyBorder="1" applyAlignment="1">
      <alignment horizontal="center" vertical="center" wrapText="1"/>
    </xf>
    <xf numFmtId="0" fontId="47" fillId="7" borderId="0" xfId="0" applyFont="1" applyFill="1" applyBorder="1" applyAlignment="1">
      <alignment horizontal="center" vertical="center" wrapText="1"/>
    </xf>
    <xf numFmtId="0" fontId="47" fillId="7" borderId="4" xfId="0" applyFont="1" applyFill="1" applyBorder="1" applyAlignment="1">
      <alignment horizontal="center" vertical="center" wrapText="1"/>
    </xf>
    <xf numFmtId="0" fontId="0" fillId="7" borderId="19" xfId="0" applyFill="1" applyBorder="1" applyAlignment="1">
      <alignment vertical="center" wrapText="1"/>
    </xf>
    <xf numFmtId="0" fontId="51" fillId="8" borderId="20" xfId="0" applyFont="1" applyFill="1" applyBorder="1" applyAlignment="1">
      <alignment horizontal="right" vertical="center" wrapText="1"/>
    </xf>
    <xf numFmtId="3" fontId="53" fillId="8" borderId="21" xfId="0" applyNumberFormat="1" applyFont="1" applyFill="1" applyBorder="1" applyAlignment="1">
      <alignment horizontal="center" vertical="center" wrapText="1"/>
    </xf>
    <xf numFmtId="0" fontId="50" fillId="0" borderId="22" xfId="0" applyFont="1" applyBorder="1" applyAlignment="1">
      <alignment horizontal="right" vertical="center" wrapText="1"/>
    </xf>
    <xf numFmtId="0" fontId="54" fillId="0" borderId="23" xfId="0" applyFont="1" applyBorder="1" applyAlignment="1">
      <alignment horizontal="right" vertical="center" wrapText="1"/>
    </xf>
    <xf numFmtId="0" fontId="47" fillId="7" borderId="5" xfId="0" applyFont="1" applyFill="1" applyBorder="1" applyAlignment="1">
      <alignment horizontal="center" vertical="center" wrapText="1"/>
    </xf>
    <xf numFmtId="0" fontId="11" fillId="0" borderId="1" xfId="0" applyFont="1" applyBorder="1" applyAlignment="1">
      <alignment horizontal="left" vertical="center" wrapText="1"/>
    </xf>
    <xf numFmtId="0" fontId="4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3" fontId="45" fillId="0" borderId="1" xfId="4" applyNumberFormat="1" applyFont="1" applyFill="1" applyBorder="1" applyAlignment="1">
      <alignment horizontal="center" vertical="center" wrapText="1"/>
    </xf>
    <xf numFmtId="3" fontId="14" fillId="0" borderId="1" xfId="4" applyNumberFormat="1" applyFont="1" applyFill="1" applyBorder="1" applyAlignment="1">
      <alignment horizontal="center" vertical="center" wrapText="1"/>
    </xf>
    <xf numFmtId="0" fontId="0" fillId="0" borderId="1" xfId="0" applyBorder="1"/>
    <xf numFmtId="0" fontId="41" fillId="0" borderId="1" xfId="0" applyFont="1" applyFill="1" applyBorder="1" applyAlignment="1">
      <alignment horizontal="center"/>
    </xf>
    <xf numFmtId="0" fontId="42" fillId="0" borderId="1" xfId="0" applyFont="1" applyBorder="1" applyAlignment="1">
      <alignment horizontal="left" vertical="center" wrapText="1"/>
    </xf>
    <xf numFmtId="3" fontId="45" fillId="9" borderId="1" xfId="4" applyNumberFormat="1" applyFont="1" applyFill="1" applyBorder="1" applyAlignment="1">
      <alignment horizontal="center" vertical="center" wrapText="1"/>
    </xf>
    <xf numFmtId="0" fontId="46" fillId="9" borderId="1" xfId="0" applyFont="1" applyFill="1" applyBorder="1" applyAlignment="1">
      <alignment horizontal="center" vertical="center" wrapText="1"/>
    </xf>
    <xf numFmtId="0" fontId="41" fillId="0" borderId="1" xfId="0" applyFont="1" applyBorder="1" applyAlignment="1">
      <alignment horizontal="center"/>
    </xf>
    <xf numFmtId="0" fontId="45" fillId="9" borderId="1" xfId="0" applyFont="1" applyFill="1" applyBorder="1" applyAlignment="1">
      <alignment horizontal="left" vertical="center" wrapText="1"/>
    </xf>
    <xf numFmtId="0" fontId="46" fillId="9" borderId="1" xfId="0" applyFont="1" applyFill="1" applyBorder="1" applyAlignment="1">
      <alignment horizontal="left" vertical="center" wrapText="1"/>
    </xf>
    <xf numFmtId="0" fontId="55" fillId="0" borderId="1" xfId="0" applyFont="1" applyBorder="1" applyAlignment="1">
      <alignment horizontal="left" vertical="center" wrapText="1"/>
    </xf>
    <xf numFmtId="165" fontId="35" fillId="0" borderId="1" xfId="4" applyNumberFormat="1" applyFont="1" applyBorder="1"/>
    <xf numFmtId="0" fontId="56" fillId="0" borderId="1" xfId="0" applyFont="1" applyBorder="1" applyAlignment="1">
      <alignment horizontal="left" vertical="center" wrapText="1"/>
    </xf>
    <xf numFmtId="3" fontId="41" fillId="0" borderId="1" xfId="0" applyNumberFormat="1" applyFont="1" applyFill="1" applyBorder="1" applyAlignment="1">
      <alignment horizontal="center" vertical="center"/>
    </xf>
    <xf numFmtId="0" fontId="41" fillId="0" borderId="1" xfId="0" applyFont="1" applyFill="1" applyBorder="1" applyAlignment="1">
      <alignment horizontal="center" wrapText="1"/>
    </xf>
    <xf numFmtId="165" fontId="0" fillId="0" borderId="1" xfId="0" applyNumberFormat="1" applyBorder="1"/>
    <xf numFmtId="3" fontId="0" fillId="0" borderId="1" xfId="0" applyNumberFormat="1" applyBorder="1"/>
    <xf numFmtId="3" fontId="57" fillId="0" borderId="1" xfId="4" applyNumberFormat="1" applyFont="1" applyFill="1" applyBorder="1" applyAlignment="1">
      <alignment horizontal="center" vertical="center" wrapText="1"/>
    </xf>
    <xf numFmtId="165" fontId="35" fillId="0" borderId="0" xfId="4" applyNumberFormat="1" applyFont="1"/>
    <xf numFmtId="0" fontId="39" fillId="0" borderId="1" xfId="0" applyFont="1" applyBorder="1" applyAlignment="1">
      <alignment horizontal="center"/>
    </xf>
    <xf numFmtId="0" fontId="41" fillId="0" borderId="1" xfId="0" applyFont="1" applyBorder="1" applyAlignment="1">
      <alignment horizontal="center" vertical="center" wrapText="1"/>
    </xf>
    <xf numFmtId="0" fontId="42" fillId="0" borderId="1" xfId="0" applyFont="1" applyBorder="1" applyAlignment="1">
      <alignment horizont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xf>
    <xf numFmtId="0" fontId="41" fillId="0" borderId="1" xfId="0" applyFont="1" applyFill="1" applyBorder="1" applyAlignment="1">
      <alignment horizontal="center" vertical="center" wrapText="1"/>
    </xf>
    <xf numFmtId="0" fontId="43" fillId="0" borderId="1" xfId="0" applyFont="1" applyBorder="1" applyAlignment="1">
      <alignment horizontal="center" wrapText="1"/>
    </xf>
    <xf numFmtId="0" fontId="14" fillId="0" borderId="1" xfId="0" applyFont="1" applyBorder="1" applyAlignment="1">
      <alignment horizontal="center" vertical="center" wrapText="1"/>
    </xf>
    <xf numFmtId="3" fontId="39" fillId="0" borderId="1" xfId="0" applyNumberFormat="1" applyFont="1" applyFill="1" applyBorder="1" applyAlignment="1">
      <alignment horizontal="center" vertical="center" wrapText="1"/>
    </xf>
    <xf numFmtId="3" fontId="39" fillId="0" borderId="1" xfId="0" applyNumberFormat="1" applyFont="1" applyBorder="1" applyAlignment="1">
      <alignment horizontal="center" vertical="center"/>
    </xf>
    <xf numFmtId="3" fontId="14" fillId="0" borderId="1" xfId="4" applyNumberFormat="1" applyFont="1" applyBorder="1" applyAlignment="1">
      <alignment horizontal="center" vertical="center" wrapText="1"/>
    </xf>
    <xf numFmtId="3" fontId="42" fillId="0" borderId="1" xfId="0" applyNumberFormat="1" applyFont="1" applyFill="1" applyBorder="1" applyAlignment="1">
      <alignment horizontal="center" vertical="center" wrapText="1"/>
    </xf>
    <xf numFmtId="3" fontId="10" fillId="0" borderId="1" xfId="4" applyNumberFormat="1" applyFont="1" applyBorder="1" applyAlignment="1">
      <alignment horizontal="center" vertical="center" wrapText="1"/>
    </xf>
    <xf numFmtId="3" fontId="42" fillId="0" borderId="1" xfId="0" applyNumberFormat="1" applyFont="1" applyBorder="1" applyAlignment="1">
      <alignment horizontal="center" vertical="center" wrapText="1"/>
    </xf>
    <xf numFmtId="0" fontId="42" fillId="0" borderId="0" xfId="0" applyFont="1" applyFill="1" applyAlignment="1">
      <alignment wrapText="1"/>
    </xf>
    <xf numFmtId="0" fontId="42" fillId="0" borderId="0" xfId="0" applyFont="1" applyAlignment="1">
      <alignment wrapText="1"/>
    </xf>
    <xf numFmtId="165" fontId="35" fillId="0" borderId="0" xfId="4" applyNumberFormat="1" applyFont="1"/>
    <xf numFmtId="0" fontId="41" fillId="0" borderId="1" xfId="0" applyFont="1" applyFill="1" applyBorder="1" applyAlignment="1">
      <alignment horizontal="center" vertical="center"/>
    </xf>
    <xf numFmtId="0" fontId="42" fillId="0" borderId="1" xfId="0" applyFont="1" applyBorder="1" applyAlignment="1">
      <alignment vertical="center" wrapText="1"/>
    </xf>
    <xf numFmtId="0" fontId="42"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38" fillId="0" borderId="1" xfId="0" applyFont="1" applyBorder="1" applyAlignment="1">
      <alignment horizontal="center" vertical="center"/>
    </xf>
    <xf numFmtId="0" fontId="43" fillId="0" borderId="1" xfId="0" applyFont="1" applyBorder="1" applyAlignment="1">
      <alignment vertical="center" wrapText="1"/>
    </xf>
    <xf numFmtId="0" fontId="42" fillId="0" borderId="1" xfId="0" applyFont="1" applyFill="1" applyBorder="1" applyAlignment="1">
      <alignment horizontal="center" vertical="center"/>
    </xf>
    <xf numFmtId="0" fontId="14" fillId="0" borderId="1" xfId="0" applyFont="1" applyBorder="1" applyAlignment="1">
      <alignment horizontal="center" vertical="center"/>
    </xf>
    <xf numFmtId="0" fontId="4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42" fillId="0" borderId="1" xfId="0" applyFont="1" applyFill="1" applyBorder="1" applyAlignment="1">
      <alignment vertical="center"/>
    </xf>
    <xf numFmtId="0" fontId="43" fillId="10" borderId="1" xfId="0" applyFont="1" applyFill="1" applyBorder="1" applyAlignment="1">
      <alignment horizontal="center" vertical="center" wrapText="1"/>
    </xf>
    <xf numFmtId="0" fontId="42" fillId="10"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43" fillId="0" borderId="1" xfId="0" applyFont="1" applyBorder="1" applyAlignment="1">
      <alignment horizontal="left" vertical="center" wrapText="1"/>
    </xf>
    <xf numFmtId="0" fontId="46" fillId="0" borderId="1" xfId="0" applyFont="1" applyFill="1" applyBorder="1" applyAlignment="1">
      <alignment horizontal="center" vertical="center" wrapText="1"/>
    </xf>
    <xf numFmtId="0" fontId="40" fillId="0" borderId="6" xfId="0" applyFont="1" applyBorder="1" applyAlignment="1">
      <alignment vertical="center" wrapText="1"/>
    </xf>
    <xf numFmtId="3" fontId="40" fillId="0" borderId="6" xfId="0" applyNumberFormat="1" applyFont="1" applyBorder="1" applyAlignment="1">
      <alignment vertical="center" wrapText="1"/>
    </xf>
    <xf numFmtId="3" fontId="0" fillId="0" borderId="5" xfId="0" applyNumberFormat="1" applyBorder="1" applyAlignment="1">
      <alignment vertical="center" wrapText="1"/>
    </xf>
    <xf numFmtId="3" fontId="0" fillId="0" borderId="3" xfId="0" applyNumberFormat="1" applyBorder="1" applyAlignment="1">
      <alignment vertical="center" wrapText="1"/>
    </xf>
    <xf numFmtId="0" fontId="40" fillId="0" borderId="1" xfId="0" applyFont="1" applyBorder="1" applyAlignment="1">
      <alignment horizontal="left" vertical="center" wrapText="1"/>
    </xf>
    <xf numFmtId="0" fontId="40"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3" fontId="40"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58" fillId="0" borderId="1" xfId="0" applyFont="1" applyBorder="1" applyAlignment="1">
      <alignment horizontal="center" vertical="center"/>
    </xf>
    <xf numFmtId="0" fontId="58" fillId="0" borderId="1" xfId="0" applyFont="1" applyBorder="1" applyAlignment="1">
      <alignment horizontal="center" vertical="center" wrapText="1"/>
    </xf>
    <xf numFmtId="0" fontId="59" fillId="0" borderId="0" xfId="0" applyFont="1"/>
    <xf numFmtId="3" fontId="60" fillId="4" borderId="1" xfId="3" applyNumberFormat="1" applyFont="1" applyBorder="1" applyAlignment="1">
      <alignment horizontal="center" vertical="center"/>
    </xf>
    <xf numFmtId="3" fontId="60" fillId="2" borderId="1" xfId="1" applyNumberFormat="1" applyFont="1" applyBorder="1" applyAlignment="1">
      <alignment horizontal="center" vertical="center"/>
    </xf>
    <xf numFmtId="3" fontId="0" fillId="0" borderId="7" xfId="0" applyNumberFormat="1" applyFill="1" applyBorder="1" applyAlignment="1">
      <alignment horizontal="center" vertical="center"/>
    </xf>
    <xf numFmtId="3" fontId="36" fillId="0" borderId="8" xfId="3" applyNumberFormat="1" applyFill="1" applyBorder="1" applyAlignment="1">
      <alignment horizontal="center" vertical="center"/>
    </xf>
    <xf numFmtId="3" fontId="36" fillId="0" borderId="9" xfId="3" applyNumberFormat="1" applyFill="1" applyBorder="1" applyAlignment="1">
      <alignment horizontal="center" vertical="center"/>
    </xf>
    <xf numFmtId="3" fontId="36" fillId="0" borderId="10" xfId="3" applyNumberFormat="1" applyFill="1" applyBorder="1" applyAlignment="1">
      <alignment horizontal="center" vertical="center"/>
    </xf>
    <xf numFmtId="3" fontId="36" fillId="0" borderId="11" xfId="3" applyNumberFormat="1" applyFill="1" applyBorder="1" applyAlignment="1">
      <alignment horizontal="center" vertical="center"/>
    </xf>
    <xf numFmtId="3" fontId="36" fillId="0" borderId="12" xfId="3" applyNumberFormat="1" applyFill="1" applyBorder="1" applyAlignment="1">
      <alignment horizontal="center" vertical="center"/>
    </xf>
    <xf numFmtId="3" fontId="60" fillId="11" borderId="1" xfId="2" applyNumberFormat="1" applyFont="1" applyFill="1" applyBorder="1" applyAlignment="1">
      <alignment horizontal="center" vertical="center" wrapText="1"/>
    </xf>
    <xf numFmtId="3" fontId="60" fillId="11" borderId="1" xfId="2" applyNumberFormat="1" applyFont="1" applyFill="1" applyBorder="1" applyAlignment="1">
      <alignment horizontal="center" vertical="center"/>
    </xf>
    <xf numFmtId="0" fontId="61" fillId="0" borderId="0" xfId="0" applyFont="1"/>
    <xf numFmtId="3" fontId="0" fillId="0" borderId="13" xfId="0" applyNumberFormat="1" applyBorder="1"/>
    <xf numFmtId="3" fontId="0" fillId="0" borderId="11" xfId="0" applyNumberFormat="1" applyBorder="1"/>
    <xf numFmtId="0" fontId="0" fillId="10" borderId="0" xfId="0" applyFill="1"/>
    <xf numFmtId="3" fontId="46" fillId="0" borderId="1" xfId="0" applyNumberFormat="1" applyFont="1" applyBorder="1" applyAlignment="1">
      <alignment horizontal="center" vertical="center" wrapText="1"/>
    </xf>
    <xf numFmtId="0" fontId="46" fillId="10" borderId="1" xfId="0" applyFont="1" applyFill="1" applyBorder="1" applyAlignment="1">
      <alignment vertical="center" wrapText="1"/>
    </xf>
    <xf numFmtId="3" fontId="45" fillId="12" borderId="1" xfId="4" applyNumberFormat="1" applyFont="1" applyFill="1" applyBorder="1" applyAlignment="1">
      <alignment horizontal="center" vertical="center" wrapText="1"/>
    </xf>
    <xf numFmtId="0" fontId="45" fillId="13" borderId="1" xfId="0" applyFont="1" applyFill="1" applyBorder="1" applyAlignment="1">
      <alignment horizontal="left" vertical="center" wrapText="1"/>
    </xf>
    <xf numFmtId="0" fontId="46" fillId="13" borderId="1" xfId="0" applyFont="1" applyFill="1" applyBorder="1" applyAlignment="1">
      <alignment horizontal="left" vertical="center" wrapText="1"/>
    </xf>
    <xf numFmtId="0" fontId="46" fillId="13" borderId="1" xfId="0" applyFont="1" applyFill="1" applyBorder="1" applyAlignment="1">
      <alignment horizontal="center" vertical="center" wrapText="1"/>
    </xf>
    <xf numFmtId="165" fontId="45" fillId="13" borderId="1" xfId="4" applyNumberFormat="1" applyFont="1" applyFill="1" applyBorder="1" applyAlignment="1">
      <alignment horizontal="center" vertical="center" wrapText="1"/>
    </xf>
    <xf numFmtId="3" fontId="45" fillId="13" borderId="1" xfId="4" applyNumberFormat="1" applyFont="1" applyFill="1" applyBorder="1" applyAlignment="1">
      <alignment horizontal="center" vertical="center" wrapText="1"/>
    </xf>
    <xf numFmtId="0" fontId="41" fillId="14" borderId="1" xfId="0" applyFont="1" applyFill="1" applyBorder="1" applyAlignment="1">
      <alignment horizontal="center" vertical="center" wrapText="1"/>
    </xf>
    <xf numFmtId="3" fontId="41" fillId="14" borderId="1" xfId="4" applyNumberFormat="1" applyFont="1" applyFill="1" applyBorder="1" applyAlignment="1">
      <alignment horizontal="center" vertical="center" wrapText="1"/>
    </xf>
    <xf numFmtId="0" fontId="42" fillId="0" borderId="0" xfId="0" applyFont="1" applyFill="1" applyBorder="1"/>
    <xf numFmtId="0" fontId="42" fillId="0" borderId="11" xfId="0" applyFont="1" applyFill="1" applyBorder="1"/>
    <xf numFmtId="0" fontId="41" fillId="0" borderId="0" xfId="0" applyFont="1" applyFill="1" applyBorder="1"/>
    <xf numFmtId="3" fontId="43" fillId="0" borderId="1" xfId="0" applyNumberFormat="1" applyFont="1" applyBorder="1" applyAlignment="1">
      <alignment horizontal="center" vertical="center" wrapText="1"/>
    </xf>
    <xf numFmtId="0" fontId="43" fillId="15"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41" fillId="9" borderId="1" xfId="0" applyFont="1" applyFill="1" applyBorder="1" applyAlignment="1">
      <alignment horizontal="center" vertical="center"/>
    </xf>
    <xf numFmtId="0" fontId="45" fillId="9" borderId="1" xfId="0" applyFont="1" applyFill="1" applyBorder="1" applyAlignment="1">
      <alignment vertical="center" wrapText="1"/>
    </xf>
    <xf numFmtId="0" fontId="45" fillId="9" borderId="1" xfId="0" applyFont="1" applyFill="1" applyBorder="1" applyAlignment="1">
      <alignment horizontal="center" vertical="center" wrapText="1"/>
    </xf>
    <xf numFmtId="3" fontId="45" fillId="9" borderId="1" xfId="0" applyNumberFormat="1" applyFont="1" applyFill="1" applyBorder="1" applyAlignment="1">
      <alignment horizontal="center" vertical="center" wrapText="1"/>
    </xf>
    <xf numFmtId="3" fontId="42" fillId="9" borderId="1" xfId="4" applyNumberFormat="1" applyFont="1" applyFill="1" applyBorder="1" applyAlignment="1">
      <alignment horizontal="center" vertical="center"/>
    </xf>
    <xf numFmtId="0" fontId="10" fillId="0" borderId="1" xfId="0" applyFont="1" applyBorder="1" applyAlignment="1">
      <alignment wrapText="1"/>
    </xf>
    <xf numFmtId="0" fontId="55" fillId="0" borderId="1" xfId="0" applyFont="1" applyBorder="1" applyAlignment="1">
      <alignment wrapText="1"/>
    </xf>
    <xf numFmtId="0" fontId="42" fillId="1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3" fontId="41" fillId="0" borderId="1" xfId="4" applyNumberFormat="1" applyFont="1" applyBorder="1" applyAlignment="1">
      <alignment horizontal="center" vertical="center"/>
    </xf>
    <xf numFmtId="0" fontId="45" fillId="0" borderId="1" xfId="0" applyFont="1" applyBorder="1" applyAlignment="1">
      <alignment horizontal="center" vertical="center"/>
    </xf>
    <xf numFmtId="0" fontId="45" fillId="0" borderId="1" xfId="0" applyFont="1" applyBorder="1" applyAlignment="1">
      <alignment wrapText="1"/>
    </xf>
    <xf numFmtId="0" fontId="43" fillId="9" borderId="1" xfId="0" applyFont="1" applyFill="1" applyBorder="1" applyAlignment="1">
      <alignment horizontal="center" vertical="center" wrapText="1"/>
    </xf>
    <xf numFmtId="3" fontId="42" fillId="0" borderId="1" xfId="4" applyNumberFormat="1" applyFont="1" applyFill="1" applyBorder="1" applyAlignment="1">
      <alignment horizontal="center" vertical="center" wrapText="1"/>
    </xf>
    <xf numFmtId="0" fontId="38" fillId="0" borderId="1" xfId="0" applyFont="1" applyBorder="1"/>
    <xf numFmtId="0" fontId="7" fillId="9" borderId="1" xfId="0" applyFont="1" applyFill="1" applyBorder="1" applyAlignment="1">
      <alignment horizontal="left" vertical="center" wrapText="1"/>
    </xf>
    <xf numFmtId="0" fontId="62" fillId="9" borderId="1" xfId="0" applyFont="1" applyFill="1" applyBorder="1" applyAlignment="1">
      <alignment horizontal="left" vertical="center" wrapText="1"/>
    </xf>
    <xf numFmtId="0" fontId="46" fillId="14" borderId="1" xfId="0" applyFont="1" applyFill="1" applyBorder="1" applyAlignment="1">
      <alignment horizontal="center" vertical="center" wrapText="1"/>
    </xf>
    <xf numFmtId="0" fontId="7" fillId="14" borderId="1" xfId="0" applyFont="1" applyFill="1" applyBorder="1" applyAlignment="1">
      <alignment horizontal="left" vertical="center" wrapText="1"/>
    </xf>
    <xf numFmtId="0" fontId="62" fillId="14" borderId="1" xfId="0" applyFont="1" applyFill="1" applyBorder="1" applyAlignment="1">
      <alignment horizontal="left" vertical="center" wrapText="1"/>
    </xf>
    <xf numFmtId="0" fontId="41" fillId="16" borderId="1" xfId="0" applyFont="1" applyFill="1" applyBorder="1" applyAlignment="1">
      <alignment horizontal="center"/>
    </xf>
    <xf numFmtId="0" fontId="12" fillId="16" borderId="1" xfId="0" applyFont="1" applyFill="1" applyBorder="1" applyAlignment="1">
      <alignment vertical="center"/>
    </xf>
    <xf numFmtId="0" fontId="42" fillId="16" borderId="1" xfId="0" applyFont="1" applyFill="1" applyBorder="1" applyAlignment="1"/>
    <xf numFmtId="0" fontId="42" fillId="16" borderId="1" xfId="0" applyFont="1" applyFill="1" applyBorder="1" applyAlignment="1">
      <alignment horizontal="center"/>
    </xf>
    <xf numFmtId="3" fontId="63" fillId="16" borderId="1" xfId="0" applyNumberFormat="1" applyFont="1" applyFill="1" applyBorder="1" applyAlignment="1">
      <alignment horizontal="center" vertical="center"/>
    </xf>
    <xf numFmtId="0" fontId="41" fillId="0" borderId="1" xfId="0" applyFont="1" applyBorder="1"/>
    <xf numFmtId="3" fontId="40" fillId="0" borderId="2" xfId="0" applyNumberFormat="1" applyFont="1" applyBorder="1" applyAlignment="1">
      <alignment vertical="center" wrapText="1"/>
    </xf>
    <xf numFmtId="3" fontId="40" fillId="0" borderId="1" xfId="0" applyNumberFormat="1" applyFont="1" applyBorder="1" applyAlignment="1">
      <alignment vertical="center" wrapText="1"/>
    </xf>
    <xf numFmtId="3" fontId="0" fillId="0" borderId="1" xfId="0" applyNumberFormat="1" applyBorder="1" applyAlignment="1">
      <alignment vertical="center" wrapText="1"/>
    </xf>
    <xf numFmtId="3" fontId="0" fillId="0" borderId="1" xfId="0" applyNumberFormat="1" applyBorder="1" applyAlignment="1">
      <alignment horizontal="center" vertical="center"/>
    </xf>
    <xf numFmtId="0" fontId="1" fillId="0" borderId="1" xfId="0" applyFont="1" applyBorder="1" applyAlignment="1">
      <alignment horizontal="left" vertical="center" wrapText="1"/>
    </xf>
    <xf numFmtId="3" fontId="38" fillId="0" borderId="1" xfId="4" applyNumberFormat="1" applyFont="1" applyBorder="1" applyAlignment="1">
      <alignment horizontal="center" vertical="center"/>
    </xf>
    <xf numFmtId="0" fontId="0" fillId="0" borderId="1" xfId="0" applyFill="1" applyBorder="1" applyAlignment="1">
      <alignment wrapText="1"/>
    </xf>
    <xf numFmtId="3" fontId="52" fillId="0" borderId="1" xfId="4" applyNumberFormat="1" applyFont="1" applyBorder="1" applyAlignment="1">
      <alignment horizontal="center" vertical="center"/>
    </xf>
    <xf numFmtId="3" fontId="37" fillId="0" borderId="1" xfId="0" applyNumberFormat="1" applyFont="1" applyBorder="1" applyAlignment="1">
      <alignment horizontal="center" vertical="center"/>
    </xf>
    <xf numFmtId="0" fontId="3" fillId="0" borderId="1" xfId="0" applyFont="1" applyBorder="1" applyAlignment="1">
      <alignment horizontal="left" vertical="center" wrapText="1"/>
    </xf>
    <xf numFmtId="3" fontId="52" fillId="0" borderId="1" xfId="0" applyNumberFormat="1" applyFont="1" applyBorder="1" applyAlignment="1">
      <alignment horizontal="center" vertical="center"/>
    </xf>
    <xf numFmtId="3" fontId="52" fillId="17" borderId="1" xfId="0" applyNumberFormat="1" applyFont="1" applyFill="1" applyBorder="1" applyAlignment="1">
      <alignment horizontal="center" vertical="center"/>
    </xf>
    <xf numFmtId="0" fontId="58"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44" fillId="0" borderId="1" xfId="0" applyFont="1" applyFill="1" applyBorder="1" applyAlignment="1">
      <alignment horizontal="center" vertical="center" wrapText="1"/>
    </xf>
    <xf numFmtId="3" fontId="38" fillId="0" borderId="1" xfId="4" applyNumberFormat="1" applyFont="1" applyFill="1" applyBorder="1" applyAlignment="1">
      <alignment horizontal="center" vertical="center"/>
    </xf>
    <xf numFmtId="3" fontId="52"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64" fillId="18" borderId="1" xfId="0" applyFont="1" applyFill="1" applyBorder="1" applyAlignment="1">
      <alignment vertical="center" wrapText="1"/>
    </xf>
    <xf numFmtId="0" fontId="64" fillId="18" borderId="1" xfId="0" applyFont="1" applyFill="1" applyBorder="1" applyAlignment="1">
      <alignment vertical="center"/>
    </xf>
    <xf numFmtId="3" fontId="64" fillId="18" borderId="1" xfId="4" applyNumberFormat="1" applyFont="1" applyFill="1" applyBorder="1" applyAlignment="1">
      <alignment horizontal="center" vertical="center"/>
    </xf>
    <xf numFmtId="0" fontId="42" fillId="0" borderId="0" xfId="0" applyFont="1" applyFill="1" applyBorder="1" applyAlignment="1">
      <alignment wrapText="1"/>
    </xf>
    <xf numFmtId="0" fontId="65" fillId="19" borderId="0" xfId="0" applyFont="1" applyFill="1" applyBorder="1" applyAlignment="1">
      <alignment horizontal="justify" vertical="center" wrapText="1"/>
    </xf>
    <xf numFmtId="0" fontId="42" fillId="10" borderId="0" xfId="0" applyFont="1" applyFill="1" applyBorder="1"/>
    <xf numFmtId="3" fontId="46" fillId="0" borderId="1" xfId="0" applyNumberFormat="1" applyFont="1" applyBorder="1" applyAlignment="1">
      <alignment horizontal="center" vertical="center" wrapText="1"/>
    </xf>
    <xf numFmtId="3" fontId="62"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43" fillId="0" borderId="1" xfId="0" applyFont="1" applyBorder="1" applyAlignment="1">
      <alignment horizontal="left" vertical="center" wrapText="1"/>
    </xf>
    <xf numFmtId="0" fontId="46" fillId="0" borderId="1" xfId="0" applyFont="1" applyBorder="1" applyAlignment="1">
      <alignment horizontal="center" vertical="center" wrapText="1"/>
    </xf>
    <xf numFmtId="0" fontId="57" fillId="13" borderId="1" xfId="0" applyFont="1" applyFill="1" applyBorder="1" applyAlignment="1">
      <alignment horizontal="center" vertical="center" wrapText="1"/>
    </xf>
    <xf numFmtId="3" fontId="6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1" fillId="14" borderId="1" xfId="0" applyFont="1" applyFill="1" applyBorder="1" applyAlignment="1">
      <alignment horizontal="left" vertical="center" wrapText="1"/>
    </xf>
    <xf numFmtId="0" fontId="62" fillId="14" borderId="1" xfId="0" applyFont="1" applyFill="1" applyBorder="1" applyAlignment="1">
      <alignment horizontal="left" vertical="center" wrapText="1"/>
    </xf>
    <xf numFmtId="0" fontId="46" fillId="0" borderId="1" xfId="0" applyFont="1" applyFill="1" applyBorder="1" applyAlignment="1">
      <alignment horizontal="center" vertical="center" wrapText="1"/>
    </xf>
    <xf numFmtId="0" fontId="46" fillId="10" borderId="1" xfId="0" applyFont="1" applyFill="1" applyBorder="1" applyAlignment="1">
      <alignment horizontal="center" vertical="center" wrapText="1"/>
    </xf>
    <xf numFmtId="0" fontId="57" fillId="20" borderId="1" xfId="0" applyFont="1" applyFill="1" applyBorder="1" applyAlignment="1">
      <alignment horizontal="center" vertical="center" wrapText="1"/>
    </xf>
    <xf numFmtId="0" fontId="46" fillId="13" borderId="1" xfId="0" applyFont="1" applyFill="1" applyBorder="1" applyAlignment="1">
      <alignment horizontal="center" vertical="center" wrapText="1"/>
    </xf>
    <xf numFmtId="3" fontId="40" fillId="0" borderId="1" xfId="0" applyNumberFormat="1" applyFont="1" applyBorder="1" applyAlignment="1">
      <alignment horizontal="center" vertical="center" wrapText="1"/>
    </xf>
    <xf numFmtId="3" fontId="37" fillId="0" borderId="1" xfId="0" applyNumberFormat="1" applyFont="1" applyBorder="1" applyAlignment="1">
      <alignment horizontal="center" vertical="center"/>
    </xf>
    <xf numFmtId="3" fontId="66"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3" fontId="37" fillId="0" borderId="1" xfId="0" applyNumberFormat="1" applyFont="1" applyBorder="1" applyAlignment="1">
      <alignment horizontal="center" vertical="center" wrapText="1"/>
    </xf>
    <xf numFmtId="3" fontId="40" fillId="0" borderId="1" xfId="0" applyNumberFormat="1" applyFont="1" applyFill="1" applyBorder="1" applyAlignment="1">
      <alignment horizontal="center" vertical="center" wrapText="1"/>
    </xf>
    <xf numFmtId="0" fontId="67" fillId="0" borderId="1" xfId="0" applyFont="1" applyBorder="1" applyAlignment="1">
      <alignment horizontal="left" vertical="center" wrapText="1"/>
    </xf>
    <xf numFmtId="0" fontId="68" fillId="0" borderId="1" xfId="0" applyFont="1" applyBorder="1" applyAlignment="1">
      <alignment horizontal="left" vertical="center" wrapText="1"/>
    </xf>
    <xf numFmtId="0" fontId="40" fillId="0" borderId="1"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3" xfId="0" applyFont="1" applyFill="1" applyBorder="1" applyAlignment="1">
      <alignment horizontal="center" vertical="center" wrapText="1"/>
    </xf>
    <xf numFmtId="3" fontId="40" fillId="0" borderId="6" xfId="0" applyNumberFormat="1" applyFont="1" applyBorder="1" applyAlignment="1">
      <alignment horizontal="center" vertical="center" wrapText="1"/>
    </xf>
    <xf numFmtId="3" fontId="40" fillId="0" borderId="5" xfId="0" applyNumberFormat="1" applyFont="1" applyBorder="1" applyAlignment="1">
      <alignment horizontal="center" vertical="center" wrapText="1"/>
    </xf>
    <xf numFmtId="0" fontId="69" fillId="0" borderId="14" xfId="0" applyFont="1" applyBorder="1" applyAlignment="1">
      <alignment wrapText="1"/>
    </xf>
    <xf numFmtId="0" fontId="0" fillId="0" borderId="15" xfId="0" applyBorder="1" applyAlignment="1">
      <alignment wrapText="1"/>
    </xf>
    <xf numFmtId="0" fontId="0" fillId="0" borderId="16" xfId="0" applyBorder="1" applyAlignment="1">
      <alignment wrapText="1"/>
    </xf>
    <xf numFmtId="0" fontId="70" fillId="0" borderId="1" xfId="0" applyFont="1" applyBorder="1" applyAlignment="1">
      <alignment horizontal="left" vertical="center" wrapText="1"/>
    </xf>
    <xf numFmtId="0" fontId="40" fillId="0" borderId="6" xfId="0" applyFont="1" applyBorder="1" applyAlignment="1">
      <alignment horizontal="center" vertical="center" wrapText="1"/>
    </xf>
    <xf numFmtId="0" fontId="40" fillId="0" borderId="3" xfId="0" applyFont="1" applyBorder="1" applyAlignment="1">
      <alignment horizontal="center" vertical="center" wrapText="1"/>
    </xf>
    <xf numFmtId="3" fontId="71" fillId="0" borderId="1" xfId="0" applyNumberFormat="1" applyFont="1" applyBorder="1" applyAlignment="1">
      <alignment horizontal="center" vertical="center" wrapText="1"/>
    </xf>
    <xf numFmtId="0" fontId="72" fillId="0" borderId="0" xfId="0" applyFont="1" applyBorder="1" applyAlignment="1">
      <alignment horizontal="center" vertical="center"/>
    </xf>
    <xf numFmtId="3" fontId="53" fillId="8" borderId="24" xfId="0" applyNumberFormat="1" applyFont="1" applyFill="1" applyBorder="1" applyAlignment="1">
      <alignment horizontal="center" vertical="center" wrapText="1"/>
    </xf>
    <xf numFmtId="3" fontId="53" fillId="8" borderId="25" xfId="0" applyNumberFormat="1" applyFont="1" applyFill="1" applyBorder="1" applyAlignment="1">
      <alignment horizontal="center" vertical="center" wrapText="1"/>
    </xf>
    <xf numFmtId="0" fontId="47" fillId="7" borderId="6" xfId="0" applyFont="1" applyFill="1" applyBorder="1" applyAlignment="1">
      <alignment horizontal="center" vertical="center" wrapText="1"/>
    </xf>
    <xf numFmtId="0" fontId="47" fillId="7" borderId="13" xfId="0" applyFont="1" applyFill="1" applyBorder="1" applyAlignment="1">
      <alignment horizontal="center" vertical="center" wrapText="1"/>
    </xf>
    <xf numFmtId="0" fontId="47" fillId="7" borderId="26" xfId="0" applyFont="1" applyFill="1" applyBorder="1" applyAlignment="1">
      <alignment horizontal="center" vertical="center" wrapText="1"/>
    </xf>
    <xf numFmtId="0" fontId="47" fillId="7" borderId="5" xfId="0" applyFont="1" applyFill="1" applyBorder="1" applyAlignment="1">
      <alignment horizontal="center" vertical="center" wrapText="1"/>
    </xf>
    <xf numFmtId="0" fontId="47" fillId="7" borderId="0" xfId="0" applyFont="1" applyFill="1" applyBorder="1" applyAlignment="1">
      <alignment horizontal="center" vertical="center" wrapText="1"/>
    </xf>
    <xf numFmtId="0" fontId="47" fillId="7" borderId="17" xfId="0" applyFont="1" applyFill="1" applyBorder="1" applyAlignment="1">
      <alignment horizontal="center" vertical="center" wrapText="1"/>
    </xf>
    <xf numFmtId="0" fontId="51" fillId="8" borderId="27" xfId="0" applyFont="1" applyFill="1" applyBorder="1" applyAlignment="1">
      <alignment horizontal="justify" vertical="center" wrapText="1"/>
    </xf>
    <xf numFmtId="0" fontId="51" fillId="8" borderId="20" xfId="0" applyFont="1" applyFill="1" applyBorder="1" applyAlignment="1">
      <alignment horizontal="justify" vertical="center" wrapText="1"/>
    </xf>
    <xf numFmtId="0" fontId="51" fillId="8" borderId="28" xfId="0" applyFont="1" applyFill="1" applyBorder="1" applyAlignment="1">
      <alignment horizontal="justify" vertical="center" wrapText="1"/>
    </xf>
    <xf numFmtId="0" fontId="50" fillId="0" borderId="29" xfId="0" applyFont="1" applyBorder="1" applyAlignment="1">
      <alignment horizontal="center" vertical="center" wrapText="1"/>
    </xf>
    <xf numFmtId="0" fontId="50" fillId="0" borderId="30" xfId="0" applyFont="1" applyBorder="1" applyAlignment="1">
      <alignment horizontal="center" vertical="center" wrapText="1"/>
    </xf>
    <xf numFmtId="3" fontId="50" fillId="10" borderId="29" xfId="0" applyNumberFormat="1" applyFont="1" applyFill="1" applyBorder="1" applyAlignment="1">
      <alignment horizontal="center" vertical="center" wrapText="1"/>
    </xf>
    <xf numFmtId="3" fontId="50" fillId="10" borderId="30" xfId="0" applyNumberFormat="1" applyFont="1" applyFill="1" applyBorder="1" applyAlignment="1">
      <alignment horizontal="center" vertical="center" wrapText="1"/>
    </xf>
    <xf numFmtId="3" fontId="50" fillId="10" borderId="31" xfId="0" applyNumberFormat="1" applyFont="1" applyFill="1" applyBorder="1" applyAlignment="1">
      <alignment horizontal="center" vertical="center" wrapText="1"/>
    </xf>
    <xf numFmtId="3" fontId="50" fillId="10" borderId="32" xfId="0" applyNumberFormat="1" applyFont="1" applyFill="1" applyBorder="1" applyAlignment="1">
      <alignment horizontal="center" vertical="center" wrapText="1"/>
    </xf>
  </cellXfs>
  <cellStyles count="15">
    <cellStyle name="Accent2" xfId="1" builtinId="33"/>
    <cellStyle name="Accent5" xfId="2" builtinId="45"/>
    <cellStyle name="Accent6" xfId="3" builtinId="49"/>
    <cellStyle name="Comma" xfId="4" builtinId="3"/>
    <cellStyle name="Comma 3" xfId="5"/>
    <cellStyle name="Comma 5" xfId="6"/>
    <cellStyle name="Normal" xfId="0" builtinId="0"/>
    <cellStyle name="Normal 113" xfId="7"/>
    <cellStyle name="Normal 117" xfId="8"/>
    <cellStyle name="Normal 127" xfId="9"/>
    <cellStyle name="Normal 3" xfId="10"/>
    <cellStyle name="Normal 3 4" xfId="11"/>
    <cellStyle name="Normal 4 2" xfId="12"/>
    <cellStyle name="Normal 5 4" xfId="13"/>
    <cellStyle name="Percent" xfId="1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chartsheet" Target="chartsheets/sheet2.xml"/><Relationship Id="rId10"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b="1"/>
              <a:t>COST OF ACTION PLAN-BREAKDOWN OF EXPENSES</a:t>
            </a:r>
          </a:p>
        </c:rich>
      </c:tx>
      <c:layout>
        <c:manualLayout>
          <c:xMode val="edge"/>
          <c:yMode val="edge"/>
          <c:x val="0.16701998150909378"/>
          <c:y val="2.824333575068666E-2"/>
        </c:manualLayout>
      </c:layout>
      <c:overlay val="0"/>
      <c:spPr>
        <a:noFill/>
        <a:ln w="25400">
          <a:noFill/>
        </a:ln>
      </c:spPr>
    </c:title>
    <c:autoTitleDeleted val="0"/>
    <c:plotArea>
      <c:layout>
        <c:manualLayout>
          <c:layoutTarget val="inner"/>
          <c:xMode val="edge"/>
          <c:yMode val="edge"/>
          <c:x val="0.25440140845070419"/>
          <c:y val="0.18090452261306531"/>
          <c:w val="0.49031690140845119"/>
          <c:h val="0.6997487437185937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6CF0-4767-9954-01D92730CF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6CF0-4767-9954-01D92730CF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6CF0-4767-9954-01D92730CFF0}"/>
              </c:ext>
            </c:extLst>
          </c:dPt>
          <c:dLbls>
            <c:dLbl>
              <c:idx val="0"/>
              <c:layout>
                <c:manualLayout>
                  <c:x val="2.3123728669354242E-2"/>
                  <c:y val="-3.2338915582814258E-2"/>
                </c:manualLayout>
              </c:layout>
              <c:tx>
                <c:rich>
                  <a:bodyPr/>
                  <a:lstStyle/>
                  <a:p>
                    <a:pPr>
                      <a:defRPr sz="1200" b="1" i="0" u="none" strike="noStrike" baseline="0">
                        <a:solidFill>
                          <a:srgbClr val="333333"/>
                        </a:solidFill>
                        <a:latin typeface="Calibri"/>
                        <a:ea typeface="Calibri"/>
                        <a:cs typeface="Calibri"/>
                      </a:defRPr>
                    </a:pPr>
                    <a:r>
                      <a:rPr lang="en-US" sz="1200"/>
                      <a:t>Medium</a:t>
                    </a:r>
                    <a:r>
                      <a:rPr lang="en-US" sz="1200" baseline="0"/>
                      <a:t> Term Budget Program (MBP</a:t>
                    </a:r>
                    <a:r>
                      <a:rPr lang="en-US" sz="1200"/>
                      <a:t>)</a:t>
                    </a:r>
                    <a:r>
                      <a:rPr lang="en-US" sz="1200" baseline="0"/>
                      <a:t>
36%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CF0-4767-9954-01D92730CFF0}"/>
                </c:ext>
              </c:extLst>
            </c:dLbl>
            <c:dLbl>
              <c:idx val="1"/>
              <c:layout>
                <c:manualLayout>
                  <c:x val="-0.10983628290555758"/>
                  <c:y val="-9.157412893105088E-2"/>
                </c:manualLayout>
              </c:layout>
              <c:tx>
                <c:rich>
                  <a:bodyPr/>
                  <a:lstStyle/>
                  <a:p>
                    <a:pPr>
                      <a:defRPr sz="1200" b="1" i="0" u="none" strike="noStrike" baseline="0">
                        <a:solidFill>
                          <a:srgbClr val="333333"/>
                        </a:solidFill>
                        <a:latin typeface="Calibri"/>
                        <a:ea typeface="Calibri"/>
                        <a:cs typeface="Calibri"/>
                      </a:defRPr>
                    </a:pPr>
                    <a:r>
                      <a:rPr lang="en-US" sz="1200"/>
                      <a:t>Foreign</a:t>
                    </a:r>
                    <a:r>
                      <a:rPr lang="en-US" sz="1200" baseline="0"/>
                      <a:t> financing
64%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CF0-4767-9954-01D92730CFF0}"/>
                </c:ext>
              </c:extLst>
            </c:dLbl>
            <c:dLbl>
              <c:idx val="2"/>
              <c:delete val="1"/>
              <c:extLst>
                <c:ext xmlns:c15="http://schemas.microsoft.com/office/drawing/2012/chart" uri="{CE6537A1-D6FC-4f65-9D91-7224C49458BB}"/>
                <c:ext xmlns:c16="http://schemas.microsoft.com/office/drawing/2014/chart" uri="{C3380CC4-5D6E-409C-BE32-E72D297353CC}">
                  <c16:uniqueId val="{00000002-6CF0-4767-9954-01D92730CFF0}"/>
                </c:ext>
              </c:extLst>
            </c:dLbl>
            <c:spPr>
              <a:noFill/>
              <a:ln w="25400">
                <a:noFill/>
              </a:ln>
            </c:spPr>
            <c:txPr>
              <a:bodyPr wrap="square" lIns="38100" tIns="19050" rIns="38100" bIns="19050" anchor="ctr">
                <a:spAutoFit/>
              </a:bodyPr>
              <a:lstStyle/>
              <a:p>
                <a:pPr>
                  <a:defRPr sz="1200" b="1" i="0" u="none" strike="noStrike" baseline="0">
                    <a:solidFill>
                      <a:srgbClr val="333333"/>
                    </a:solidFill>
                    <a:latin typeface="Calibri"/>
                    <a:ea typeface="Calibri"/>
                    <a:cs typeface="Calibri"/>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'Total of Objectives '!$G$55:$G$57</c:f>
              <c:strCache>
                <c:ptCount val="2"/>
                <c:pt idx="0">
                  <c:v>Medium Term Budget Planning</c:v>
                </c:pt>
                <c:pt idx="1">
                  <c:v>Foreign Assistance</c:v>
                </c:pt>
              </c:strCache>
            </c:strRef>
          </c:cat>
          <c:val>
            <c:numRef>
              <c:f>'Total of Objectives '!$H$55:$H$57</c:f>
              <c:numCache>
                <c:formatCode>#,##0</c:formatCode>
                <c:ptCount val="3"/>
                <c:pt idx="0">
                  <c:v>1491296520.7399998</c:v>
                </c:pt>
                <c:pt idx="1">
                  <c:v>2663324687.9650002</c:v>
                </c:pt>
              </c:numCache>
            </c:numRef>
          </c:val>
          <c:extLst>
            <c:ext xmlns:c16="http://schemas.microsoft.com/office/drawing/2014/chart" uri="{C3380CC4-5D6E-409C-BE32-E72D297353CC}">
              <c16:uniqueId val="{00000003-6CF0-4767-9954-01D92730CFF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b="1"/>
              <a:t>ECONOMIC NATURE OF THE ACTION PLAN COSTS</a:t>
            </a:r>
          </a:p>
        </c:rich>
      </c:tx>
      <c:layout>
        <c:manualLayout>
          <c:xMode val="edge"/>
          <c:yMode val="edge"/>
          <c:x val="0.18478176446246314"/>
          <c:y val="4.0434466968224718E-2"/>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0.11211999240571968"/>
          <c:y val="0.16899039873589911"/>
          <c:w val="0.80897887323943718"/>
          <c:h val="0.72110552763819191"/>
        </c:manualLayout>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0-285F-40BF-A459-74FE1AD10D4D}"/>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285F-40BF-A459-74FE1AD10D4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'Total of Objectives '!$G$68:$G$69</c:f>
              <c:strCache>
                <c:ptCount val="2"/>
                <c:pt idx="0">
                  <c:v>Current Cost </c:v>
                </c:pt>
                <c:pt idx="1">
                  <c:v>Capital Cost</c:v>
                </c:pt>
              </c:strCache>
            </c:strRef>
          </c:cat>
          <c:val>
            <c:numRef>
              <c:f>'Total of Objectives '!$H$68:$H$69</c:f>
              <c:numCache>
                <c:formatCode>#,##0</c:formatCode>
                <c:ptCount val="2"/>
                <c:pt idx="0">
                  <c:v>1684296520.7399998</c:v>
                </c:pt>
                <c:pt idx="1">
                  <c:v>2470324687.9650002</c:v>
                </c:pt>
              </c:numCache>
            </c:numRef>
          </c:val>
          <c:extLst>
            <c:ext xmlns:c16="http://schemas.microsoft.com/office/drawing/2014/chart" uri="{C3380CC4-5D6E-409C-BE32-E72D297353CC}">
              <c16:uniqueId val="{00000002-285F-40BF-A459-74FE1AD10D4D}"/>
            </c:ext>
          </c:extLst>
        </c:ser>
        <c:dLbls>
          <c:showLegendKey val="0"/>
          <c:showVal val="0"/>
          <c:showCatName val="0"/>
          <c:showSerName val="0"/>
          <c:showPercent val="0"/>
          <c:showBubbleSize val="0"/>
          <c:showLeaderLines val="1"/>
        </c:dLbls>
      </c:pie3DChart>
      <c:spPr>
        <a:noFill/>
        <a:ln w="25400">
          <a:noFill/>
        </a:ln>
      </c:spPr>
    </c:plotArea>
    <c:legend>
      <c:legendPos val="r"/>
      <c:layout/>
      <c:overlay val="0"/>
      <c:spPr>
        <a:solidFill>
          <a:schemeClr val="lt1">
            <a:lumMod val="95000"/>
            <a:alpha val="39000"/>
          </a:schemeClr>
        </a:solidFill>
        <a:ln>
          <a:noFill/>
        </a:ln>
        <a:effectLst/>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b="1"/>
              <a:t>Cost</a:t>
            </a:r>
            <a:r>
              <a:rPr lang="de-DE" b="0"/>
              <a:t> </a:t>
            </a:r>
            <a:r>
              <a:rPr lang="de-DE" b="1"/>
              <a:t>connected to the Policy Objective</a:t>
            </a:r>
          </a:p>
        </c:rich>
      </c:tx>
      <c:layout>
        <c:manualLayout>
          <c:xMode val="edge"/>
          <c:yMode val="edge"/>
          <c:x val="0.26619150555463922"/>
          <c:y val="4.0434307413700944E-3"/>
        </c:manualLayout>
      </c:layout>
      <c:overlay val="0"/>
      <c:spPr>
        <a:noFill/>
        <a:ln w="25400">
          <a:noFill/>
        </a:ln>
      </c:spPr>
    </c:title>
    <c:autoTitleDeleted val="0"/>
    <c:plotArea>
      <c:layout>
        <c:manualLayout>
          <c:layoutTarget val="inner"/>
          <c:xMode val="edge"/>
          <c:yMode val="edge"/>
          <c:x val="0.12517997946860168"/>
          <c:y val="5.1538760449471546E-2"/>
          <c:w val="0.77537463207250612"/>
          <c:h val="0.85501427382729445"/>
        </c:manualLayout>
      </c:layout>
      <c:barChart>
        <c:barDir val="col"/>
        <c:grouping val="percentStacked"/>
        <c:varyColors val="0"/>
        <c:ser>
          <c:idx val="0"/>
          <c:order val="0"/>
          <c:tx>
            <c:strRef>
              <c:f>'Total of Objectives '!$K$53</c:f>
              <c:strCache>
                <c:ptCount val="1"/>
                <c:pt idx="0">
                  <c:v>Current Cost</c:v>
                </c:pt>
              </c:strCache>
            </c:strRef>
          </c:tx>
          <c:spPr>
            <a:solidFill>
              <a:srgbClr val="5B9BD5"/>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'Total of Objectives '!$J$54:$J$57</c:f>
              <c:strCache>
                <c:ptCount val="4"/>
                <c:pt idx="0">
                  <c:v>Policy Goal I</c:v>
                </c:pt>
                <c:pt idx="1">
                  <c:v>Policy Goal II</c:v>
                </c:pt>
                <c:pt idx="2">
                  <c:v>Policy Goal III</c:v>
                </c:pt>
                <c:pt idx="3">
                  <c:v>Policy Goal IV</c:v>
                </c:pt>
              </c:strCache>
            </c:strRef>
          </c:cat>
          <c:val>
            <c:numRef>
              <c:f>'Total of Objectives '!$K$54:$K$57</c:f>
              <c:numCache>
                <c:formatCode>#,##0</c:formatCode>
                <c:ptCount val="4"/>
                <c:pt idx="0">
                  <c:v>22133723.375</c:v>
                </c:pt>
                <c:pt idx="1">
                  <c:v>75794262.74000001</c:v>
                </c:pt>
                <c:pt idx="2">
                  <c:v>1281248107.0749998</c:v>
                </c:pt>
                <c:pt idx="3">
                  <c:v>305120427.55000001</c:v>
                </c:pt>
              </c:numCache>
            </c:numRef>
          </c:val>
          <c:extLst>
            <c:ext xmlns:c16="http://schemas.microsoft.com/office/drawing/2014/chart" uri="{C3380CC4-5D6E-409C-BE32-E72D297353CC}">
              <c16:uniqueId val="{00000000-02A0-42A7-A32F-3D6CBC07115E}"/>
            </c:ext>
          </c:extLst>
        </c:ser>
        <c:ser>
          <c:idx val="1"/>
          <c:order val="1"/>
          <c:tx>
            <c:strRef>
              <c:f>'Total of Objectives '!$L$53</c:f>
              <c:strCache>
                <c:ptCount val="1"/>
                <c:pt idx="0">
                  <c:v>Capital Cost</c:v>
                </c:pt>
              </c:strCache>
            </c:strRef>
          </c:tx>
          <c:spPr>
            <a:solidFill>
              <a:srgbClr val="ED7D31"/>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'Total of Objectives '!$J$54:$J$57</c:f>
              <c:strCache>
                <c:ptCount val="4"/>
                <c:pt idx="0">
                  <c:v>Policy Goal I</c:v>
                </c:pt>
                <c:pt idx="1">
                  <c:v>Policy Goal II</c:v>
                </c:pt>
                <c:pt idx="2">
                  <c:v>Policy Goal III</c:v>
                </c:pt>
                <c:pt idx="3">
                  <c:v>Policy Goal IV</c:v>
                </c:pt>
              </c:strCache>
            </c:strRef>
          </c:cat>
          <c:val>
            <c:numRef>
              <c:f>'Total of Objectives '!$L$54:$L$57</c:f>
              <c:numCache>
                <c:formatCode>#,##0</c:formatCode>
                <c:ptCount val="4"/>
                <c:pt idx="0">
                  <c:v>352189102.16499996</c:v>
                </c:pt>
                <c:pt idx="1">
                  <c:v>832892880</c:v>
                </c:pt>
                <c:pt idx="2">
                  <c:v>264416680.80000001</c:v>
                </c:pt>
                <c:pt idx="3">
                  <c:v>1020826025</c:v>
                </c:pt>
              </c:numCache>
            </c:numRef>
          </c:val>
          <c:extLst>
            <c:ext xmlns:c16="http://schemas.microsoft.com/office/drawing/2014/chart" uri="{C3380CC4-5D6E-409C-BE32-E72D297353CC}">
              <c16:uniqueId val="{00000001-02A0-42A7-A32F-3D6CBC07115E}"/>
            </c:ext>
          </c:extLst>
        </c:ser>
        <c:dLbls>
          <c:showLegendKey val="0"/>
          <c:showVal val="0"/>
          <c:showCatName val="0"/>
          <c:showSerName val="0"/>
          <c:showPercent val="0"/>
          <c:showBubbleSize val="0"/>
        </c:dLbls>
        <c:gapWidth val="55"/>
        <c:overlap val="100"/>
        <c:axId val="1823907520"/>
        <c:axId val="1"/>
      </c:barChart>
      <c:catAx>
        <c:axId val="1823907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823907520"/>
        <c:crosses val="autoZero"/>
        <c:crossBetween val="between"/>
      </c:valAx>
      <c:dTable>
        <c:showHorzBorder val="1"/>
        <c:showVertBorder val="1"/>
        <c:showOutline val="1"/>
        <c:showKeys val="1"/>
        <c:txPr>
          <a:bodyPr/>
          <a:lstStyle/>
          <a:p>
            <a:pPr rtl="0">
              <a:defRPr sz="1000" b="0" i="0" u="none" strike="noStrike" baseline="0">
                <a:solidFill>
                  <a:srgbClr val="000000"/>
                </a:solidFill>
                <a:latin typeface="Calibri"/>
                <a:ea typeface="Calibri"/>
                <a:cs typeface="Calibri"/>
              </a:defRPr>
            </a:pPr>
            <a:endParaRPr lang="en-US"/>
          </a:p>
        </c:txPr>
      </c:dTable>
      <c:spPr>
        <a:noFill/>
        <a:ln w="25400">
          <a:noFill/>
        </a:ln>
      </c:spPr>
    </c:plotArea>
    <c:legend>
      <c:legendPos val="r"/>
      <c:layout>
        <c:manualLayout>
          <c:xMode val="edge"/>
          <c:yMode val="edge"/>
          <c:x val="0.89524647897513365"/>
          <c:y val="0.49748733535967576"/>
          <c:w val="9.9471766690685137E-2"/>
          <c:h val="7.035189750217391E-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tabColor theme="9" tint="-0.249977111117893"/>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9" tint="-0.249977111117893"/>
  </sheetPr>
  <sheetViews>
    <sheetView zoomScale="11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9" tint="-0.249977111117893"/>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6963" cy="62975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meralda.shahini/AppData/Local/Microsoft/Windows/Temporary%20Internet%20Files/Content.Outlook/RENS0FA9/pro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udget PD)"/>
      <sheetName val="1. Standard_Cost"/>
      <sheetName val="Incremental_Cost Year 2021"/>
      <sheetName val="Incremental_Cost Year 2022"/>
      <sheetName val="Incremental_Cost Year 2023"/>
      <sheetName val="Incremental_Cost Year 2024"/>
      <sheetName val="Incremental_Cost Year 2025"/>
      <sheetName val="aaaaa"/>
      <sheetName val="Sheet1"/>
    </sheetNames>
    <sheetDataSet>
      <sheetData sheetId="0" refreshError="1"/>
      <sheetData sheetId="1" refreshError="1"/>
      <sheetData sheetId="2" refreshError="1">
        <row r="11">
          <cell r="AU11">
            <v>58408.35</v>
          </cell>
          <cell r="AV11">
            <v>0</v>
          </cell>
        </row>
        <row r="16">
          <cell r="AU16">
            <v>280430.09999999998</v>
          </cell>
          <cell r="AV16">
            <v>0</v>
          </cell>
        </row>
        <row r="30">
          <cell r="AU30">
            <v>373906.8</v>
          </cell>
          <cell r="AV30">
            <v>0</v>
          </cell>
        </row>
        <row r="35">
          <cell r="AU35">
            <v>373906.8</v>
          </cell>
          <cell r="AV35">
            <v>0</v>
          </cell>
        </row>
        <row r="41">
          <cell r="AU41">
            <v>1682814</v>
          </cell>
          <cell r="AV41">
            <v>0</v>
          </cell>
        </row>
        <row r="50">
          <cell r="AU50">
            <v>420586.8</v>
          </cell>
          <cell r="AV50">
            <v>0</v>
          </cell>
        </row>
        <row r="55">
          <cell r="AU55">
            <v>748047</v>
          </cell>
          <cell r="AV55">
            <v>0</v>
          </cell>
        </row>
        <row r="60">
          <cell r="AU60">
            <v>1215547.2</v>
          </cell>
          <cell r="AV60">
            <v>0</v>
          </cell>
        </row>
        <row r="65">
          <cell r="AU65">
            <v>350450.1</v>
          </cell>
          <cell r="AV65">
            <v>0</v>
          </cell>
        </row>
        <row r="70">
          <cell r="AU70">
            <v>350450.1</v>
          </cell>
          <cell r="AV70">
            <v>0</v>
          </cell>
        </row>
        <row r="75">
          <cell r="AU75">
            <v>2102700.6</v>
          </cell>
          <cell r="AV75">
            <v>0</v>
          </cell>
        </row>
        <row r="80">
          <cell r="AU80">
            <v>1051350.3</v>
          </cell>
          <cell r="AV80">
            <v>0</v>
          </cell>
        </row>
        <row r="85">
          <cell r="AU85">
            <v>315527.625</v>
          </cell>
          <cell r="AV85">
            <v>0</v>
          </cell>
        </row>
        <row r="90">
          <cell r="AU90">
            <v>333527.625</v>
          </cell>
          <cell r="AV90">
            <v>0</v>
          </cell>
        </row>
        <row r="95">
          <cell r="AU95">
            <v>631055.25</v>
          </cell>
          <cell r="AV95">
            <v>0</v>
          </cell>
        </row>
        <row r="100">
          <cell r="AU100">
            <v>315527.625</v>
          </cell>
          <cell r="AV100">
            <v>0</v>
          </cell>
        </row>
        <row r="106">
          <cell r="AU106">
            <v>5046866.55</v>
          </cell>
          <cell r="AV106">
            <v>0</v>
          </cell>
        </row>
        <row r="115">
          <cell r="AU115">
            <v>540500</v>
          </cell>
          <cell r="AV115">
            <v>0</v>
          </cell>
        </row>
        <row r="120">
          <cell r="AU120">
            <v>0</v>
          </cell>
          <cell r="AV120">
            <v>0</v>
          </cell>
        </row>
        <row r="125">
          <cell r="AU125">
            <v>350450.1</v>
          </cell>
          <cell r="AV125">
            <v>0</v>
          </cell>
        </row>
        <row r="130">
          <cell r="AU130">
            <v>0</v>
          </cell>
        </row>
        <row r="137">
          <cell r="AU137">
            <v>2793095.85</v>
          </cell>
          <cell r="AV137">
            <v>0</v>
          </cell>
        </row>
        <row r="142">
          <cell r="AU142">
            <v>0</v>
          </cell>
          <cell r="AV142">
            <v>0</v>
          </cell>
        </row>
        <row r="147">
          <cell r="AU147">
            <v>0</v>
          </cell>
          <cell r="AV147">
            <v>0</v>
          </cell>
        </row>
        <row r="152">
          <cell r="AU152">
            <v>456645.15</v>
          </cell>
          <cell r="AV152">
            <v>0</v>
          </cell>
        </row>
        <row r="157">
          <cell r="AU157">
            <v>0</v>
          </cell>
          <cell r="AV157">
            <v>0</v>
          </cell>
        </row>
        <row r="162">
          <cell r="AU162">
            <v>0</v>
          </cell>
          <cell r="AV162">
            <v>0</v>
          </cell>
        </row>
        <row r="167">
          <cell r="AU167">
            <v>456645.15</v>
          </cell>
          <cell r="AV167">
            <v>0</v>
          </cell>
        </row>
        <row r="172">
          <cell r="AU172">
            <v>369527.625</v>
          </cell>
          <cell r="AV172">
            <v>0</v>
          </cell>
        </row>
        <row r="182">
          <cell r="AU182">
            <v>1242263.7</v>
          </cell>
          <cell r="AV182">
            <v>0</v>
          </cell>
        </row>
        <row r="187">
          <cell r="AU187">
            <v>2546744.1</v>
          </cell>
          <cell r="AV187">
            <v>0</v>
          </cell>
        </row>
        <row r="202">
          <cell r="AU202">
            <v>0</v>
          </cell>
          <cell r="AV202">
            <v>0</v>
          </cell>
        </row>
        <row r="208">
          <cell r="AU208">
            <v>0</v>
          </cell>
          <cell r="AV208">
            <v>0</v>
          </cell>
        </row>
        <row r="218">
          <cell r="AU218">
            <v>0</v>
          </cell>
          <cell r="AV218">
            <v>0</v>
          </cell>
        </row>
        <row r="223">
          <cell r="AU223">
            <v>0</v>
          </cell>
          <cell r="AV223">
            <v>0</v>
          </cell>
        </row>
        <row r="228">
          <cell r="AU228">
            <v>181200</v>
          </cell>
          <cell r="AV228">
            <v>0</v>
          </cell>
        </row>
        <row r="233">
          <cell r="AU233">
            <v>0</v>
          </cell>
          <cell r="AV233">
            <v>0</v>
          </cell>
        </row>
        <row r="249">
          <cell r="AU249">
            <v>0</v>
          </cell>
          <cell r="AV249">
            <v>0</v>
          </cell>
        </row>
        <row r="254">
          <cell r="AV254">
            <v>0</v>
          </cell>
        </row>
        <row r="259">
          <cell r="AU259">
            <v>0</v>
          </cell>
          <cell r="AV259">
            <v>0</v>
          </cell>
        </row>
        <row r="264">
          <cell r="AU264">
            <v>0</v>
          </cell>
          <cell r="AV264">
            <v>0</v>
          </cell>
        </row>
        <row r="269">
          <cell r="AV269">
            <v>0</v>
          </cell>
        </row>
        <row r="274">
          <cell r="AU274">
            <v>0</v>
          </cell>
          <cell r="AV274">
            <v>0</v>
          </cell>
        </row>
        <row r="279">
          <cell r="AU279">
            <v>0</v>
          </cell>
          <cell r="AV279">
            <v>0</v>
          </cell>
        </row>
        <row r="289">
          <cell r="AU289">
            <v>0</v>
          </cell>
          <cell r="AV289">
            <v>0</v>
          </cell>
        </row>
        <row r="294">
          <cell r="AU294">
            <v>575220.12</v>
          </cell>
          <cell r="AV294">
            <v>0</v>
          </cell>
        </row>
        <row r="299">
          <cell r="AU299">
            <v>739055.25</v>
          </cell>
          <cell r="AV299">
            <v>0</v>
          </cell>
        </row>
        <row r="304">
          <cell r="AU304">
            <v>0</v>
          </cell>
          <cell r="AV304">
            <v>0</v>
          </cell>
        </row>
        <row r="309">
          <cell r="AU309">
            <v>0</v>
          </cell>
          <cell r="AV309">
            <v>0</v>
          </cell>
        </row>
        <row r="315">
          <cell r="AU315">
            <v>1039505.25</v>
          </cell>
          <cell r="AV315">
            <v>0</v>
          </cell>
        </row>
        <row r="320">
          <cell r="AU320">
            <v>852551.85000000009</v>
          </cell>
          <cell r="AV320">
            <v>0</v>
          </cell>
        </row>
        <row r="325">
          <cell r="AU325">
            <v>992825.25</v>
          </cell>
          <cell r="AV325">
            <v>0</v>
          </cell>
        </row>
        <row r="331">
          <cell r="AU331">
            <v>1963360.7999999998</v>
          </cell>
          <cell r="AV331">
            <v>0</v>
          </cell>
        </row>
        <row r="335">
          <cell r="AU335">
            <v>0</v>
          </cell>
          <cell r="AV335">
            <v>0</v>
          </cell>
        </row>
        <row r="340">
          <cell r="AU340">
            <v>449049.93000000005</v>
          </cell>
          <cell r="AV340">
            <v>0</v>
          </cell>
        </row>
        <row r="345">
          <cell r="AU345">
            <v>0</v>
          </cell>
          <cell r="AV345">
            <v>0</v>
          </cell>
        </row>
        <row r="350">
          <cell r="AU350">
            <v>0</v>
          </cell>
          <cell r="AV350">
            <v>0</v>
          </cell>
        </row>
        <row r="355">
          <cell r="AU355">
            <v>0</v>
          </cell>
          <cell r="AV355">
            <v>0</v>
          </cell>
        </row>
        <row r="361">
          <cell r="AU361">
            <v>1853720.4</v>
          </cell>
          <cell r="AV361">
            <v>0</v>
          </cell>
        </row>
        <row r="366">
          <cell r="AU366">
            <v>560153.4</v>
          </cell>
          <cell r="AV366">
            <v>0</v>
          </cell>
        </row>
        <row r="371">
          <cell r="AU371">
            <v>868430.1</v>
          </cell>
          <cell r="AV371">
            <v>0</v>
          </cell>
        </row>
        <row r="376">
          <cell r="AU376">
            <v>1529383.5</v>
          </cell>
          <cell r="AV376">
            <v>0</v>
          </cell>
        </row>
        <row r="381">
          <cell r="AU381">
            <v>462000</v>
          </cell>
          <cell r="AV381">
            <v>0</v>
          </cell>
        </row>
        <row r="386">
          <cell r="AU386">
            <v>1175506.8</v>
          </cell>
          <cell r="AV386">
            <v>0</v>
          </cell>
        </row>
        <row r="391">
          <cell r="AU391">
            <v>727200</v>
          </cell>
          <cell r="AV391">
            <v>0</v>
          </cell>
        </row>
        <row r="396">
          <cell r="AU396">
            <v>242273.4</v>
          </cell>
          <cell r="AV396">
            <v>0</v>
          </cell>
        </row>
        <row r="401">
          <cell r="AU401">
            <v>1818250.5</v>
          </cell>
          <cell r="AV401">
            <v>0</v>
          </cell>
        </row>
        <row r="406">
          <cell r="AU406">
            <v>246351.75</v>
          </cell>
          <cell r="AV406">
            <v>0</v>
          </cell>
        </row>
        <row r="411">
          <cell r="AU411">
            <v>246351.75</v>
          </cell>
          <cell r="AV411">
            <v>0</v>
          </cell>
        </row>
        <row r="416">
          <cell r="AU416">
            <v>0</v>
          </cell>
          <cell r="AV416">
            <v>0</v>
          </cell>
        </row>
        <row r="421">
          <cell r="AU421">
            <v>222953.4</v>
          </cell>
          <cell r="AV421">
            <v>0</v>
          </cell>
        </row>
        <row r="426">
          <cell r="AV426">
            <v>0</v>
          </cell>
        </row>
        <row r="431">
          <cell r="AU431">
            <v>975600</v>
          </cell>
          <cell r="AV431">
            <v>0</v>
          </cell>
        </row>
        <row r="436">
          <cell r="AU436">
            <v>0</v>
          </cell>
          <cell r="AV436">
            <v>22713576</v>
          </cell>
        </row>
        <row r="441">
          <cell r="AU441">
            <v>0</v>
          </cell>
          <cell r="AV441">
            <v>23985000</v>
          </cell>
        </row>
        <row r="448">
          <cell r="AU448">
            <v>1619955.45</v>
          </cell>
          <cell r="AV448">
            <v>0</v>
          </cell>
        </row>
        <row r="453">
          <cell r="AU453">
            <v>1619955.45</v>
          </cell>
          <cell r="AV453">
            <v>0</v>
          </cell>
        </row>
        <row r="458">
          <cell r="AU458">
            <v>739055.25</v>
          </cell>
          <cell r="AV458">
            <v>0</v>
          </cell>
        </row>
        <row r="463">
          <cell r="AU463">
            <v>492703.5</v>
          </cell>
          <cell r="AV463">
            <v>0</v>
          </cell>
        </row>
        <row r="468">
          <cell r="AU468">
            <v>739055.25</v>
          </cell>
          <cell r="AV468">
            <v>0</v>
          </cell>
        </row>
        <row r="473">
          <cell r="AU473">
            <v>0</v>
          </cell>
          <cell r="AV473">
            <v>0</v>
          </cell>
        </row>
        <row r="478">
          <cell r="AU478">
            <v>1547955.45</v>
          </cell>
          <cell r="AV478">
            <v>0</v>
          </cell>
        </row>
        <row r="483">
          <cell r="AU483">
            <v>1478110.5</v>
          </cell>
          <cell r="AV483">
            <v>0</v>
          </cell>
        </row>
        <row r="488">
          <cell r="AU488">
            <v>1337720.3999999999</v>
          </cell>
          <cell r="AV488">
            <v>0</v>
          </cell>
        </row>
        <row r="493">
          <cell r="AU493">
            <v>0</v>
          </cell>
          <cell r="AV493">
            <v>0</v>
          </cell>
        </row>
        <row r="498">
          <cell r="AU498">
            <v>0</v>
          </cell>
          <cell r="AV498">
            <v>0</v>
          </cell>
        </row>
        <row r="503">
          <cell r="AU503">
            <v>0</v>
          </cell>
          <cell r="AV503">
            <v>0</v>
          </cell>
        </row>
        <row r="518">
          <cell r="AU518">
            <v>0</v>
          </cell>
          <cell r="AV518">
            <v>0</v>
          </cell>
        </row>
        <row r="544">
          <cell r="AV544">
            <v>0</v>
          </cell>
        </row>
        <row r="549">
          <cell r="AV549">
            <v>0</v>
          </cell>
        </row>
        <row r="554">
          <cell r="AV554">
            <v>0</v>
          </cell>
        </row>
        <row r="559">
          <cell r="AV559">
            <v>0</v>
          </cell>
        </row>
        <row r="564">
          <cell r="AV564">
            <v>0</v>
          </cell>
        </row>
        <row r="569">
          <cell r="AU569">
            <v>0</v>
          </cell>
          <cell r="AV569">
            <v>0</v>
          </cell>
        </row>
        <row r="574">
          <cell r="AV574">
            <v>0</v>
          </cell>
        </row>
        <row r="584">
          <cell r="AU584">
            <v>0</v>
          </cell>
          <cell r="AV584">
            <v>0</v>
          </cell>
        </row>
        <row r="589">
          <cell r="AU589">
            <v>0</v>
          </cell>
          <cell r="AV589">
            <v>0</v>
          </cell>
        </row>
        <row r="594">
          <cell r="AU594">
            <v>0</v>
          </cell>
          <cell r="AV594">
            <v>0</v>
          </cell>
        </row>
        <row r="599">
          <cell r="AU599">
            <v>0</v>
          </cell>
          <cell r="AV599">
            <v>0</v>
          </cell>
        </row>
        <row r="604">
          <cell r="AU604">
            <v>0</v>
          </cell>
          <cell r="AV604">
            <v>0</v>
          </cell>
        </row>
        <row r="610">
          <cell r="AU610">
            <v>739055.25</v>
          </cell>
          <cell r="AV610">
            <v>0</v>
          </cell>
        </row>
        <row r="615">
          <cell r="AU615">
            <v>0</v>
          </cell>
          <cell r="AV615">
            <v>0</v>
          </cell>
        </row>
        <row r="620">
          <cell r="AU620">
            <v>776860.2</v>
          </cell>
          <cell r="AV620">
            <v>0</v>
          </cell>
        </row>
        <row r="625">
          <cell r="AU625">
            <v>450180</v>
          </cell>
          <cell r="AV625">
            <v>0</v>
          </cell>
        </row>
        <row r="630">
          <cell r="AU630">
            <v>795780</v>
          </cell>
          <cell r="AV630">
            <v>0</v>
          </cell>
        </row>
        <row r="635">
          <cell r="AU635">
            <v>691055.25</v>
          </cell>
          <cell r="AV635">
            <v>0</v>
          </cell>
        </row>
        <row r="640">
          <cell r="AU640">
            <v>0</v>
          </cell>
          <cell r="AV640">
            <v>16708162.800000001</v>
          </cell>
        </row>
        <row r="650">
          <cell r="AU650">
            <v>0</v>
          </cell>
          <cell r="AV650">
            <v>0</v>
          </cell>
        </row>
        <row r="655">
          <cell r="AU655">
            <v>1873906.8</v>
          </cell>
          <cell r="AV655">
            <v>0</v>
          </cell>
        </row>
        <row r="660">
          <cell r="AU660">
            <v>0</v>
          </cell>
          <cell r="AV660">
            <v>0</v>
          </cell>
        </row>
        <row r="665">
          <cell r="AU665">
            <v>3750000</v>
          </cell>
          <cell r="AV665">
            <v>0</v>
          </cell>
        </row>
        <row r="670">
          <cell r="AV670">
            <v>0</v>
          </cell>
        </row>
        <row r="675">
          <cell r="AV675">
            <v>0</v>
          </cell>
        </row>
        <row r="680">
          <cell r="AU680">
            <v>867813.6</v>
          </cell>
          <cell r="AV680">
            <v>0</v>
          </cell>
        </row>
        <row r="685">
          <cell r="AU685">
            <v>0</v>
          </cell>
          <cell r="AV685">
            <v>0</v>
          </cell>
        </row>
        <row r="690">
          <cell r="AU690">
            <v>3000000</v>
          </cell>
          <cell r="AV690">
            <v>0</v>
          </cell>
        </row>
        <row r="695">
          <cell r="AU695">
            <v>0</v>
          </cell>
          <cell r="AV695">
            <v>3000000</v>
          </cell>
        </row>
        <row r="700">
          <cell r="AU700">
            <v>0</v>
          </cell>
          <cell r="AV700">
            <v>0</v>
          </cell>
        </row>
        <row r="706">
          <cell r="AU706">
            <v>492703.5</v>
          </cell>
          <cell r="AV706">
            <v>0</v>
          </cell>
        </row>
        <row r="711">
          <cell r="AU711">
            <v>1922814</v>
          </cell>
          <cell r="AV711">
            <v>0</v>
          </cell>
        </row>
        <row r="716">
          <cell r="AV716">
            <v>0</v>
          </cell>
        </row>
        <row r="721">
          <cell r="AU721">
            <v>6213402</v>
          </cell>
          <cell r="AV721">
            <v>0</v>
          </cell>
        </row>
        <row r="726">
          <cell r="AU726">
            <v>0</v>
          </cell>
          <cell r="AV726">
            <v>0</v>
          </cell>
        </row>
        <row r="731">
          <cell r="AU731">
            <v>0</v>
          </cell>
          <cell r="AV731">
            <v>0</v>
          </cell>
        </row>
        <row r="736">
          <cell r="AU736">
            <v>3129201</v>
          </cell>
          <cell r="AV736">
            <v>0</v>
          </cell>
        </row>
        <row r="741">
          <cell r="AU741">
            <v>0</v>
          </cell>
          <cell r="AV741">
            <v>0</v>
          </cell>
        </row>
        <row r="746">
          <cell r="AU746">
            <v>1800000</v>
          </cell>
          <cell r="AV746">
            <v>0</v>
          </cell>
        </row>
        <row r="751">
          <cell r="AU751">
            <v>240000</v>
          </cell>
          <cell r="AV751">
            <v>0</v>
          </cell>
        </row>
        <row r="756">
          <cell r="AU756">
            <v>1472520.6</v>
          </cell>
          <cell r="AV756">
            <v>0</v>
          </cell>
        </row>
        <row r="761">
          <cell r="AU761">
            <v>0</v>
          </cell>
          <cell r="AV761">
            <v>0</v>
          </cell>
        </row>
        <row r="766">
          <cell r="AU766">
            <v>0</v>
          </cell>
          <cell r="AV766">
            <v>0</v>
          </cell>
        </row>
        <row r="771">
          <cell r="AU771">
            <v>971253.6</v>
          </cell>
          <cell r="AV771">
            <v>0</v>
          </cell>
        </row>
        <row r="776">
          <cell r="AU776">
            <v>0</v>
          </cell>
          <cell r="AV776">
            <v>0</v>
          </cell>
        </row>
        <row r="781">
          <cell r="AU781">
            <v>1680000</v>
          </cell>
          <cell r="AV781">
            <v>0</v>
          </cell>
        </row>
        <row r="786">
          <cell r="AU786">
            <v>1963360.8</v>
          </cell>
          <cell r="AV786">
            <v>0</v>
          </cell>
        </row>
        <row r="794">
          <cell r="AU794">
            <v>1308735.45</v>
          </cell>
          <cell r="AV794">
            <v>0</v>
          </cell>
        </row>
        <row r="800">
          <cell r="AU800">
            <v>9469449.75</v>
          </cell>
          <cell r="AV800">
            <v>0</v>
          </cell>
        </row>
        <row r="803">
          <cell r="AU803">
            <v>3645241.1999999997</v>
          </cell>
          <cell r="AV803">
            <v>0</v>
          </cell>
        </row>
        <row r="808">
          <cell r="AU808">
            <v>6170162.3999999994</v>
          </cell>
          <cell r="AV808">
            <v>0</v>
          </cell>
        </row>
        <row r="813">
          <cell r="AU813">
            <v>1106493.6000000001</v>
          </cell>
          <cell r="AV813">
            <v>0</v>
          </cell>
        </row>
        <row r="818">
          <cell r="AU818">
            <v>1144413.6000000001</v>
          </cell>
          <cell r="AV818">
            <v>0</v>
          </cell>
        </row>
        <row r="823">
          <cell r="AU823">
            <v>3225121.2</v>
          </cell>
          <cell r="AV823">
            <v>0</v>
          </cell>
        </row>
        <row r="833">
          <cell r="AU833">
            <v>1116000</v>
          </cell>
          <cell r="AV833">
            <v>0</v>
          </cell>
        </row>
        <row r="838">
          <cell r="AU838">
            <v>397246.8</v>
          </cell>
          <cell r="AV838">
            <v>0</v>
          </cell>
        </row>
        <row r="843">
          <cell r="AU843">
            <v>397246.8</v>
          </cell>
          <cell r="AV843">
            <v>0</v>
          </cell>
        </row>
        <row r="848">
          <cell r="AU848">
            <v>0</v>
          </cell>
          <cell r="AV848">
            <v>219924000</v>
          </cell>
        </row>
        <row r="853">
          <cell r="AU853">
            <v>0</v>
          </cell>
          <cell r="AV853">
            <v>270762022</v>
          </cell>
        </row>
        <row r="864">
          <cell r="AU864">
            <v>1890000</v>
          </cell>
          <cell r="AV864">
            <v>0</v>
          </cell>
        </row>
        <row r="869">
          <cell r="AU869">
            <v>3654336.9</v>
          </cell>
          <cell r="AV869">
            <v>0</v>
          </cell>
        </row>
        <row r="874">
          <cell r="AU874">
            <v>1890000</v>
          </cell>
          <cell r="AV874">
            <v>0</v>
          </cell>
        </row>
        <row r="879">
          <cell r="AU879">
            <v>2154336.9</v>
          </cell>
          <cell r="AV879">
            <v>0</v>
          </cell>
        </row>
        <row r="884">
          <cell r="AU884">
            <v>434400</v>
          </cell>
          <cell r="AV884">
            <v>0</v>
          </cell>
        </row>
        <row r="889">
          <cell r="AU889">
            <v>1500000</v>
          </cell>
          <cell r="AV889">
            <v>0</v>
          </cell>
        </row>
        <row r="894">
          <cell r="AU894">
            <v>397246.8</v>
          </cell>
          <cell r="AV894">
            <v>0</v>
          </cell>
        </row>
        <row r="899">
          <cell r="AU899">
            <v>1066582.875</v>
          </cell>
          <cell r="AV899">
            <v>0</v>
          </cell>
        </row>
        <row r="904">
          <cell r="AU904">
            <v>1406110.5</v>
          </cell>
          <cell r="AV904">
            <v>0</v>
          </cell>
        </row>
        <row r="909">
          <cell r="AU909">
            <v>2131055.25</v>
          </cell>
          <cell r="AV909">
            <v>0</v>
          </cell>
        </row>
        <row r="915">
          <cell r="AU915">
            <v>1382110.5</v>
          </cell>
          <cell r="AV915">
            <v>0</v>
          </cell>
        </row>
        <row r="920">
          <cell r="AU920">
            <v>2310000</v>
          </cell>
          <cell r="AV920">
            <v>0</v>
          </cell>
        </row>
        <row r="925">
          <cell r="AU925">
            <v>1734000</v>
          </cell>
          <cell r="AV925">
            <v>0</v>
          </cell>
        </row>
        <row r="930">
          <cell r="AU930">
            <v>357770.1</v>
          </cell>
          <cell r="AV930">
            <v>0</v>
          </cell>
        </row>
        <row r="935">
          <cell r="AU935">
            <v>222953.4</v>
          </cell>
          <cell r="AV935">
            <v>0</v>
          </cell>
        </row>
        <row r="940">
          <cell r="AU940">
            <v>2764221</v>
          </cell>
          <cell r="AV940">
            <v>0</v>
          </cell>
        </row>
        <row r="946">
          <cell r="AU946">
            <v>2073165.75</v>
          </cell>
          <cell r="AV946">
            <v>0</v>
          </cell>
        </row>
        <row r="951">
          <cell r="AU951">
            <v>2085000</v>
          </cell>
          <cell r="AV951">
            <v>0</v>
          </cell>
        </row>
        <row r="956">
          <cell r="AU956">
            <v>2850000</v>
          </cell>
          <cell r="AV956">
            <v>0</v>
          </cell>
        </row>
        <row r="961">
          <cell r="AU961">
            <v>1836000</v>
          </cell>
          <cell r="AV961">
            <v>0</v>
          </cell>
        </row>
        <row r="966">
          <cell r="AU966">
            <v>1018582.875</v>
          </cell>
          <cell r="AV966">
            <v>0</v>
          </cell>
        </row>
        <row r="971">
          <cell r="AU971">
            <v>1578000</v>
          </cell>
          <cell r="AV971">
            <v>0</v>
          </cell>
        </row>
        <row r="976">
          <cell r="AU976">
            <v>1578000</v>
          </cell>
          <cell r="AV976">
            <v>0</v>
          </cell>
        </row>
        <row r="983">
          <cell r="AU983">
            <v>2542620.5999999996</v>
          </cell>
          <cell r="AV983">
            <v>0</v>
          </cell>
        </row>
      </sheetData>
      <sheetData sheetId="3" refreshError="1">
        <row r="12">
          <cell r="AQ12">
            <v>0</v>
          </cell>
          <cell r="AR12">
            <v>0</v>
          </cell>
        </row>
        <row r="17">
          <cell r="AQ17">
            <v>0</v>
          </cell>
          <cell r="AR17">
            <v>0</v>
          </cell>
        </row>
        <row r="27">
          <cell r="AU27">
            <v>0</v>
          </cell>
          <cell r="AV27">
            <v>0</v>
          </cell>
        </row>
        <row r="32">
          <cell r="AU32">
            <v>0</v>
          </cell>
          <cell r="AV32">
            <v>0</v>
          </cell>
        </row>
        <row r="38">
          <cell r="AU38">
            <v>0</v>
          </cell>
          <cell r="AV38">
            <v>0</v>
          </cell>
        </row>
        <row r="46">
          <cell r="AU46">
            <v>0</v>
          </cell>
          <cell r="AV46">
            <v>0</v>
          </cell>
        </row>
        <row r="51">
          <cell r="AU51">
            <v>748047</v>
          </cell>
          <cell r="AV51">
            <v>0</v>
          </cell>
        </row>
        <row r="56">
          <cell r="AU56">
            <v>0</v>
          </cell>
          <cell r="AV56">
            <v>0</v>
          </cell>
        </row>
        <row r="61">
          <cell r="AT61">
            <v>0</v>
          </cell>
          <cell r="AU61">
            <v>0</v>
          </cell>
        </row>
        <row r="66">
          <cell r="AU66">
            <v>0</v>
          </cell>
          <cell r="AV66">
            <v>0</v>
          </cell>
        </row>
        <row r="71">
          <cell r="AU71">
            <v>0</v>
          </cell>
          <cell r="AV71">
            <v>0</v>
          </cell>
        </row>
        <row r="76">
          <cell r="AU76">
            <v>0</v>
          </cell>
          <cell r="AV76">
            <v>0</v>
          </cell>
        </row>
        <row r="81">
          <cell r="AU81">
            <v>0</v>
          </cell>
          <cell r="AV81">
            <v>0</v>
          </cell>
        </row>
        <row r="86">
          <cell r="AU86">
            <v>0</v>
          </cell>
          <cell r="AV86">
            <v>0</v>
          </cell>
        </row>
        <row r="91">
          <cell r="AU91">
            <v>0</v>
          </cell>
          <cell r="AV91">
            <v>0</v>
          </cell>
        </row>
        <row r="96">
          <cell r="AU96">
            <v>0</v>
          </cell>
          <cell r="AV96">
            <v>0</v>
          </cell>
        </row>
        <row r="102">
          <cell r="AU102">
            <v>841465.35000000009</v>
          </cell>
          <cell r="AV102">
            <v>0</v>
          </cell>
        </row>
        <row r="111">
          <cell r="AU111">
            <v>630646.80000000005</v>
          </cell>
          <cell r="AV111">
            <v>0</v>
          </cell>
        </row>
        <row r="116">
          <cell r="AU116">
            <v>0</v>
          </cell>
          <cell r="AV116">
            <v>0</v>
          </cell>
        </row>
        <row r="121">
          <cell r="AU121">
            <v>0</v>
          </cell>
          <cell r="AV121">
            <v>0</v>
          </cell>
        </row>
        <row r="126">
          <cell r="AU126">
            <v>0</v>
          </cell>
        </row>
        <row r="133">
          <cell r="AU133">
            <v>0</v>
          </cell>
          <cell r="AV133">
            <v>0</v>
          </cell>
        </row>
        <row r="138">
          <cell r="AU138">
            <v>534821.02500000002</v>
          </cell>
          <cell r="AV138">
            <v>0</v>
          </cell>
        </row>
        <row r="143">
          <cell r="AU143">
            <v>0</v>
          </cell>
          <cell r="AV143">
            <v>0</v>
          </cell>
        </row>
        <row r="148">
          <cell r="AU148">
            <v>210351.75</v>
          </cell>
          <cell r="AV148">
            <v>0</v>
          </cell>
        </row>
        <row r="153">
          <cell r="AU153">
            <v>525821.02500000002</v>
          </cell>
          <cell r="AV153">
            <v>0</v>
          </cell>
        </row>
        <row r="158">
          <cell r="AU158">
            <v>0</v>
          </cell>
          <cell r="AV158">
            <v>0</v>
          </cell>
        </row>
        <row r="163">
          <cell r="AU163">
            <v>0</v>
          </cell>
          <cell r="AV163">
            <v>0</v>
          </cell>
        </row>
        <row r="168">
          <cell r="AU168">
            <v>525821.02500000002</v>
          </cell>
          <cell r="AV168">
            <v>0</v>
          </cell>
        </row>
        <row r="173">
          <cell r="AU173">
            <v>0</v>
          </cell>
          <cell r="AV173">
            <v>0</v>
          </cell>
        </row>
        <row r="178">
          <cell r="AU178">
            <v>2546744.1</v>
          </cell>
          <cell r="AV178">
            <v>0</v>
          </cell>
        </row>
        <row r="188">
          <cell r="AU188">
            <v>2359557.2999999998</v>
          </cell>
          <cell r="AV188">
            <v>0</v>
          </cell>
        </row>
        <row r="193">
          <cell r="AU193">
            <v>0</v>
          </cell>
          <cell r="AV193">
            <v>0</v>
          </cell>
        </row>
        <row r="199">
          <cell r="AU199">
            <v>0</v>
          </cell>
          <cell r="AV199">
            <v>0</v>
          </cell>
        </row>
        <row r="209">
          <cell r="AU209">
            <v>0</v>
          </cell>
          <cell r="AV209">
            <v>0</v>
          </cell>
        </row>
        <row r="214">
          <cell r="AU214">
            <v>0</v>
          </cell>
          <cell r="AV214">
            <v>0</v>
          </cell>
        </row>
        <row r="219">
          <cell r="AU219">
            <v>0</v>
          </cell>
          <cell r="AV219">
            <v>0</v>
          </cell>
        </row>
        <row r="224">
          <cell r="AU224">
            <v>0</v>
          </cell>
          <cell r="AV224">
            <v>0</v>
          </cell>
        </row>
        <row r="240">
          <cell r="AU240">
            <v>373743.42</v>
          </cell>
          <cell r="AV240">
            <v>0</v>
          </cell>
        </row>
        <row r="245">
          <cell r="AV245">
            <v>0</v>
          </cell>
        </row>
        <row r="250">
          <cell r="AU250">
            <v>0</v>
          </cell>
          <cell r="AV250">
            <v>0</v>
          </cell>
        </row>
        <row r="255">
          <cell r="AU255">
            <v>0</v>
          </cell>
          <cell r="AV255">
            <v>0</v>
          </cell>
        </row>
        <row r="260">
          <cell r="AV260">
            <v>0</v>
          </cell>
        </row>
        <row r="265">
          <cell r="AU265">
            <v>0</v>
          </cell>
          <cell r="AV265">
            <v>0</v>
          </cell>
        </row>
        <row r="270">
          <cell r="AU270">
            <v>0</v>
          </cell>
          <cell r="AV270">
            <v>0</v>
          </cell>
        </row>
        <row r="280">
          <cell r="AU280">
            <v>373743.42</v>
          </cell>
          <cell r="AV280">
            <v>0</v>
          </cell>
        </row>
        <row r="285">
          <cell r="AU285">
            <v>0</v>
          </cell>
          <cell r="AV285">
            <v>0</v>
          </cell>
        </row>
        <row r="290">
          <cell r="AU290">
            <v>642421.83000000007</v>
          </cell>
          <cell r="AV290">
            <v>0</v>
          </cell>
        </row>
        <row r="295">
          <cell r="AU295">
            <v>0</v>
          </cell>
          <cell r="AV295">
            <v>0</v>
          </cell>
        </row>
        <row r="300">
          <cell r="AU300">
            <v>0</v>
          </cell>
          <cell r="AV300">
            <v>0</v>
          </cell>
        </row>
        <row r="306">
          <cell r="AU306">
            <v>0</v>
          </cell>
          <cell r="AV306">
            <v>0</v>
          </cell>
        </row>
        <row r="311">
          <cell r="AU311">
            <v>1377876.9000000001</v>
          </cell>
          <cell r="AV311">
            <v>0</v>
          </cell>
        </row>
        <row r="316">
          <cell r="AU316">
            <v>0</v>
          </cell>
          <cell r="AV316">
            <v>0</v>
          </cell>
        </row>
        <row r="321">
          <cell r="AU321">
            <v>1377876.9000000001</v>
          </cell>
          <cell r="AV321">
            <v>0</v>
          </cell>
        </row>
        <row r="326">
          <cell r="AU326">
            <v>0</v>
          </cell>
          <cell r="AV326">
            <v>307500000</v>
          </cell>
        </row>
        <row r="331">
          <cell r="AU331">
            <v>0</v>
          </cell>
          <cell r="AV331">
            <v>0</v>
          </cell>
        </row>
        <row r="336">
          <cell r="AU336">
            <v>0</v>
          </cell>
          <cell r="AV336">
            <v>0</v>
          </cell>
        </row>
        <row r="341">
          <cell r="AU341">
            <v>0</v>
          </cell>
          <cell r="AV341">
            <v>0</v>
          </cell>
        </row>
        <row r="346">
          <cell r="AU346">
            <v>0</v>
          </cell>
          <cell r="AV346">
            <v>0</v>
          </cell>
        </row>
        <row r="352">
          <cell r="AU352">
            <v>1077154</v>
          </cell>
          <cell r="AV352">
            <v>0</v>
          </cell>
        </row>
        <row r="357">
          <cell r="AU357">
            <v>269136</v>
          </cell>
          <cell r="AV357">
            <v>0</v>
          </cell>
        </row>
        <row r="362">
          <cell r="AU362">
            <v>0</v>
          </cell>
          <cell r="AV362">
            <v>0</v>
          </cell>
        </row>
        <row r="367">
          <cell r="AU367">
            <v>0</v>
          </cell>
          <cell r="AV367">
            <v>0</v>
          </cell>
        </row>
        <row r="372">
          <cell r="AU372">
            <v>0</v>
          </cell>
          <cell r="AV372">
            <v>0</v>
          </cell>
        </row>
        <row r="377">
          <cell r="AU377">
            <v>0</v>
          </cell>
          <cell r="AV377">
            <v>0</v>
          </cell>
        </row>
        <row r="382">
          <cell r="AU382">
            <v>0</v>
          </cell>
          <cell r="AV382">
            <v>0</v>
          </cell>
        </row>
        <row r="387">
          <cell r="AU387">
            <v>0</v>
          </cell>
          <cell r="AV387">
            <v>0</v>
          </cell>
        </row>
        <row r="392">
          <cell r="AU392">
            <v>0</v>
          </cell>
          <cell r="AV392">
            <v>0</v>
          </cell>
        </row>
        <row r="397">
          <cell r="AU397">
            <v>0</v>
          </cell>
          <cell r="AV397">
            <v>0</v>
          </cell>
        </row>
        <row r="402">
          <cell r="AU402">
            <v>0</v>
          </cell>
          <cell r="AV402">
            <v>0</v>
          </cell>
        </row>
        <row r="407">
          <cell r="AU407">
            <v>315527.625</v>
          </cell>
          <cell r="AV407">
            <v>0</v>
          </cell>
        </row>
        <row r="412">
          <cell r="AU412">
            <v>315527.625</v>
          </cell>
          <cell r="AV412">
            <v>0</v>
          </cell>
        </row>
        <row r="417">
          <cell r="AV417">
            <v>0</v>
          </cell>
        </row>
        <row r="422">
          <cell r="AU422">
            <v>0</v>
          </cell>
          <cell r="AV422">
            <v>0</v>
          </cell>
        </row>
        <row r="427">
          <cell r="AU427">
            <v>0</v>
          </cell>
          <cell r="AV427">
            <v>13833576</v>
          </cell>
        </row>
        <row r="432">
          <cell r="AU432">
            <v>0</v>
          </cell>
          <cell r="AV432">
            <v>23985000</v>
          </cell>
        </row>
        <row r="439">
          <cell r="AU439">
            <v>0</v>
          </cell>
          <cell r="AV439">
            <v>0</v>
          </cell>
        </row>
        <row r="444">
          <cell r="AU444">
            <v>0</v>
          </cell>
          <cell r="AV444">
            <v>0</v>
          </cell>
        </row>
        <row r="449">
          <cell r="AU449">
            <v>222021.75</v>
          </cell>
          <cell r="AV449">
            <v>0</v>
          </cell>
        </row>
        <row r="454">
          <cell r="AU454">
            <v>642725.25</v>
          </cell>
          <cell r="AV454">
            <v>0</v>
          </cell>
        </row>
        <row r="459">
          <cell r="AU459">
            <v>0</v>
          </cell>
          <cell r="AV459">
            <v>0</v>
          </cell>
        </row>
        <row r="464">
          <cell r="AU464">
            <v>0</v>
          </cell>
          <cell r="AV464">
            <v>0</v>
          </cell>
        </row>
        <row r="469">
          <cell r="AU469">
            <v>0</v>
          </cell>
          <cell r="AV469">
            <v>0</v>
          </cell>
        </row>
        <row r="474">
          <cell r="AU474">
            <v>0</v>
          </cell>
          <cell r="AV474">
            <v>0</v>
          </cell>
        </row>
        <row r="479">
          <cell r="AU479">
            <v>222021.75</v>
          </cell>
          <cell r="AV479">
            <v>0</v>
          </cell>
        </row>
        <row r="484">
          <cell r="AU484">
            <v>595928.54999999993</v>
          </cell>
          <cell r="AV484">
            <v>0</v>
          </cell>
        </row>
        <row r="489">
          <cell r="AU489">
            <v>560860.19999999995</v>
          </cell>
          <cell r="AV489">
            <v>0</v>
          </cell>
        </row>
        <row r="494">
          <cell r="AU494">
            <v>0</v>
          </cell>
          <cell r="AV494">
            <v>0</v>
          </cell>
        </row>
        <row r="509">
          <cell r="AU509">
            <v>0</v>
          </cell>
          <cell r="AV509">
            <v>0</v>
          </cell>
        </row>
        <row r="535">
          <cell r="AV535">
            <v>0</v>
          </cell>
        </row>
        <row r="540">
          <cell r="AV540">
            <v>0</v>
          </cell>
        </row>
        <row r="545">
          <cell r="AV545">
            <v>0</v>
          </cell>
        </row>
        <row r="550">
          <cell r="AV550">
            <v>0</v>
          </cell>
        </row>
        <row r="555">
          <cell r="AV555">
            <v>0</v>
          </cell>
        </row>
        <row r="560">
          <cell r="AU560">
            <v>0</v>
          </cell>
          <cell r="AV560">
            <v>0</v>
          </cell>
        </row>
        <row r="565">
          <cell r="AV565">
            <v>0</v>
          </cell>
        </row>
        <row r="570">
          <cell r="AV570">
            <v>0</v>
          </cell>
        </row>
        <row r="575">
          <cell r="AU575">
            <v>0</v>
          </cell>
          <cell r="AV575">
            <v>0</v>
          </cell>
        </row>
        <row r="580">
          <cell r="AU580">
            <v>0</v>
          </cell>
          <cell r="AV580">
            <v>0</v>
          </cell>
        </row>
        <row r="585">
          <cell r="AU585">
            <v>0</v>
          </cell>
          <cell r="AV585">
            <v>0</v>
          </cell>
        </row>
        <row r="590">
          <cell r="AU590">
            <v>0</v>
          </cell>
          <cell r="AV590">
            <v>0</v>
          </cell>
        </row>
        <row r="595">
          <cell r="AU595">
            <v>0</v>
          </cell>
          <cell r="AV595">
            <v>0</v>
          </cell>
        </row>
        <row r="601">
          <cell r="AU601">
            <v>0</v>
          </cell>
          <cell r="AV601">
            <v>0</v>
          </cell>
        </row>
        <row r="606">
          <cell r="AU606">
            <v>1261760.3999999999</v>
          </cell>
          <cell r="AV606">
            <v>0</v>
          </cell>
        </row>
        <row r="611">
          <cell r="AU611">
            <v>0</v>
          </cell>
          <cell r="AV611">
            <v>0</v>
          </cell>
        </row>
        <row r="616">
          <cell r="AU616">
            <v>0</v>
          </cell>
          <cell r="AV616">
            <v>0</v>
          </cell>
        </row>
        <row r="621">
          <cell r="AU621">
            <v>0</v>
          </cell>
          <cell r="AV621">
            <v>0</v>
          </cell>
        </row>
        <row r="626">
          <cell r="AU626">
            <v>0</v>
          </cell>
          <cell r="AV626">
            <v>0</v>
          </cell>
        </row>
        <row r="631">
          <cell r="AU631">
            <v>631055.25</v>
          </cell>
          <cell r="AV631">
            <v>13800000</v>
          </cell>
        </row>
        <row r="636">
          <cell r="AU636">
            <v>0</v>
          </cell>
          <cell r="AV636">
            <v>0</v>
          </cell>
        </row>
        <row r="641">
          <cell r="AU641">
            <v>631055.25</v>
          </cell>
          <cell r="AV641">
            <v>0</v>
          </cell>
        </row>
        <row r="646">
          <cell r="AU646">
            <v>946582.875</v>
          </cell>
          <cell r="AV646">
            <v>0</v>
          </cell>
        </row>
        <row r="651">
          <cell r="AU651">
            <v>4218801.5999999996</v>
          </cell>
          <cell r="AV651">
            <v>0</v>
          </cell>
        </row>
        <row r="656">
          <cell r="AU656">
            <v>0</v>
          </cell>
          <cell r="AV656">
            <v>2760000</v>
          </cell>
        </row>
        <row r="661">
          <cell r="AV661">
            <v>0</v>
          </cell>
        </row>
        <row r="671">
          <cell r="AU671">
            <v>0</v>
          </cell>
          <cell r="AV671">
            <v>0</v>
          </cell>
        </row>
        <row r="676">
          <cell r="AU676">
            <v>0</v>
          </cell>
          <cell r="AV676">
            <v>0</v>
          </cell>
        </row>
        <row r="681">
          <cell r="AU681">
            <v>0</v>
          </cell>
          <cell r="AV681">
            <v>0</v>
          </cell>
        </row>
        <row r="686">
          <cell r="AU686">
            <v>222021.75</v>
          </cell>
          <cell r="AV686">
            <v>0</v>
          </cell>
        </row>
        <row r="691">
          <cell r="AU691">
            <v>0</v>
          </cell>
          <cell r="AV691">
            <v>39420270</v>
          </cell>
        </row>
        <row r="697">
          <cell r="AU697">
            <v>0</v>
          </cell>
          <cell r="AV697">
            <v>0</v>
          </cell>
        </row>
        <row r="702">
          <cell r="AU702">
            <v>0</v>
          </cell>
          <cell r="AV702">
            <v>0</v>
          </cell>
        </row>
        <row r="707">
          <cell r="AV707">
            <v>0</v>
          </cell>
        </row>
        <row r="712">
          <cell r="AU712">
            <v>0</v>
          </cell>
          <cell r="AV712">
            <v>0</v>
          </cell>
        </row>
        <row r="717">
          <cell r="AU717">
            <v>0</v>
          </cell>
          <cell r="AV717">
            <v>0</v>
          </cell>
        </row>
        <row r="722">
          <cell r="AU722">
            <v>1227100.5</v>
          </cell>
          <cell r="AV722">
            <v>0</v>
          </cell>
        </row>
        <row r="727">
          <cell r="AU727">
            <v>0</v>
          </cell>
          <cell r="AV727">
            <v>0</v>
          </cell>
        </row>
        <row r="732">
          <cell r="AU732">
            <v>0</v>
          </cell>
          <cell r="AV732">
            <v>0</v>
          </cell>
        </row>
        <row r="737">
          <cell r="AU737">
            <v>0</v>
          </cell>
          <cell r="AV737">
            <v>0</v>
          </cell>
        </row>
        <row r="742">
          <cell r="AU742">
            <v>0</v>
          </cell>
          <cell r="AV742">
            <v>0</v>
          </cell>
        </row>
        <row r="747">
          <cell r="AU747">
            <v>0</v>
          </cell>
          <cell r="AV747">
            <v>0</v>
          </cell>
        </row>
        <row r="752">
          <cell r="AU752">
            <v>1472520.6</v>
          </cell>
          <cell r="AV752">
            <v>0</v>
          </cell>
        </row>
        <row r="757">
          <cell r="AU757">
            <v>1227100.5</v>
          </cell>
          <cell r="AV757">
            <v>0</v>
          </cell>
        </row>
        <row r="762">
          <cell r="AU762">
            <v>654453.6</v>
          </cell>
          <cell r="AV762">
            <v>0</v>
          </cell>
        </row>
        <row r="767">
          <cell r="AU767">
            <v>981680.4</v>
          </cell>
          <cell r="AV767">
            <v>0</v>
          </cell>
        </row>
        <row r="772">
          <cell r="AU772">
            <v>0</v>
          </cell>
          <cell r="AV772">
            <v>0</v>
          </cell>
        </row>
        <row r="777">
          <cell r="AU777">
            <v>0</v>
          </cell>
          <cell r="AV777">
            <v>0</v>
          </cell>
        </row>
        <row r="784">
          <cell r="AU784">
            <v>0</v>
          </cell>
          <cell r="AV784">
            <v>0</v>
          </cell>
        </row>
        <row r="789">
          <cell r="AU789">
            <v>1577492.25</v>
          </cell>
          <cell r="AV789">
            <v>0</v>
          </cell>
        </row>
        <row r="794">
          <cell r="AU794">
            <v>3130944.3</v>
          </cell>
          <cell r="AV794">
            <v>0</v>
          </cell>
        </row>
        <row r="799">
          <cell r="AU799">
            <v>2056254</v>
          </cell>
          <cell r="AV799">
            <v>0</v>
          </cell>
        </row>
        <row r="804">
          <cell r="AU804">
            <v>1822620.5999999999</v>
          </cell>
          <cell r="AV804">
            <v>0</v>
          </cell>
        </row>
        <row r="809">
          <cell r="AU809">
            <v>794493.6</v>
          </cell>
          <cell r="AV809">
            <v>0</v>
          </cell>
        </row>
        <row r="814">
          <cell r="AU814">
            <v>0</v>
          </cell>
          <cell r="AV814">
            <v>0</v>
          </cell>
        </row>
        <row r="824">
          <cell r="AU824">
            <v>0</v>
          </cell>
          <cell r="AV824">
            <v>0</v>
          </cell>
        </row>
        <row r="829">
          <cell r="AU829">
            <v>0</v>
          </cell>
          <cell r="AV829">
            <v>0</v>
          </cell>
        </row>
        <row r="834">
          <cell r="AU834">
            <v>0</v>
          </cell>
          <cell r="AV834">
            <v>0</v>
          </cell>
        </row>
        <row r="839">
          <cell r="AU839">
            <v>397246.8</v>
          </cell>
          <cell r="AV839">
            <v>0</v>
          </cell>
        </row>
        <row r="844">
          <cell r="AU844">
            <v>0</v>
          </cell>
          <cell r="AV844">
            <v>209100000</v>
          </cell>
        </row>
        <row r="849">
          <cell r="AU849">
            <v>0</v>
          </cell>
          <cell r="AV849">
            <v>90511042</v>
          </cell>
        </row>
        <row r="860">
          <cell r="AU860">
            <v>0</v>
          </cell>
          <cell r="AV860">
            <v>0</v>
          </cell>
        </row>
        <row r="865">
          <cell r="AU865">
            <v>0</v>
          </cell>
          <cell r="AV865">
            <v>0</v>
          </cell>
        </row>
        <row r="870">
          <cell r="AU870">
            <v>0</v>
          </cell>
          <cell r="AV870">
            <v>0</v>
          </cell>
        </row>
        <row r="875">
          <cell r="AU875">
            <v>0</v>
          </cell>
          <cell r="AV875">
            <v>0</v>
          </cell>
        </row>
        <row r="880">
          <cell r="AU880">
            <v>0</v>
          </cell>
          <cell r="AV880">
            <v>0</v>
          </cell>
        </row>
        <row r="885">
          <cell r="AU885">
            <v>0</v>
          </cell>
          <cell r="AV885">
            <v>0</v>
          </cell>
        </row>
        <row r="890">
          <cell r="AU890">
            <v>397246.8</v>
          </cell>
          <cell r="AV890">
            <v>0</v>
          </cell>
        </row>
        <row r="895">
          <cell r="AU895">
            <v>0</v>
          </cell>
          <cell r="AV895">
            <v>0</v>
          </cell>
        </row>
        <row r="900">
          <cell r="AU900">
            <v>0</v>
          </cell>
          <cell r="AV900">
            <v>0</v>
          </cell>
        </row>
        <row r="905">
          <cell r="AU905">
            <v>1495627.2</v>
          </cell>
          <cell r="AV905">
            <v>0</v>
          </cell>
        </row>
        <row r="911">
          <cell r="AU911">
            <v>0</v>
          </cell>
          <cell r="AV911">
            <v>0</v>
          </cell>
        </row>
        <row r="916">
          <cell r="AU916">
            <v>0</v>
          </cell>
          <cell r="AV916">
            <v>0</v>
          </cell>
        </row>
        <row r="921">
          <cell r="AU921">
            <v>0</v>
          </cell>
          <cell r="AV921">
            <v>0</v>
          </cell>
        </row>
        <row r="926">
          <cell r="AU926">
            <v>0</v>
          </cell>
          <cell r="AV926">
            <v>0</v>
          </cell>
        </row>
        <row r="931">
          <cell r="AU931">
            <v>0</v>
          </cell>
          <cell r="AV931">
            <v>0</v>
          </cell>
        </row>
        <row r="936">
          <cell r="AU936">
            <v>3645241.1999999997</v>
          </cell>
          <cell r="AV936">
            <v>0</v>
          </cell>
        </row>
        <row r="942">
          <cell r="AU942">
            <v>0</v>
          </cell>
          <cell r="AV942">
            <v>0</v>
          </cell>
        </row>
        <row r="947">
          <cell r="AU947">
            <v>0</v>
          </cell>
          <cell r="AV947">
            <v>0</v>
          </cell>
        </row>
        <row r="952">
          <cell r="AU952">
            <v>0</v>
          </cell>
          <cell r="AV952">
            <v>0</v>
          </cell>
        </row>
        <row r="957">
          <cell r="AU957">
            <v>0</v>
          </cell>
          <cell r="AV957">
            <v>0</v>
          </cell>
        </row>
        <row r="962">
          <cell r="AU962">
            <v>0</v>
          </cell>
          <cell r="AV962">
            <v>0</v>
          </cell>
        </row>
        <row r="967">
          <cell r="AU967">
            <v>0</v>
          </cell>
          <cell r="AV967">
            <v>0</v>
          </cell>
        </row>
        <row r="972">
          <cell r="AU972">
            <v>0</v>
          </cell>
          <cell r="AV972">
            <v>0</v>
          </cell>
        </row>
        <row r="978">
          <cell r="AU978">
            <v>2664261</v>
          </cell>
          <cell r="AV978">
            <v>0</v>
          </cell>
        </row>
      </sheetData>
      <sheetData sheetId="4" refreshError="1">
        <row r="12">
          <cell r="AQ12">
            <v>0</v>
          </cell>
          <cell r="AR12">
            <v>0</v>
          </cell>
        </row>
        <row r="17">
          <cell r="AQ17">
            <v>0</v>
          </cell>
          <cell r="AR17">
            <v>0</v>
          </cell>
        </row>
        <row r="27">
          <cell r="AU27">
            <v>0</v>
          </cell>
          <cell r="AV27">
            <v>0</v>
          </cell>
        </row>
        <row r="32">
          <cell r="AU32">
            <v>0</v>
          </cell>
          <cell r="AV32">
            <v>0</v>
          </cell>
        </row>
        <row r="38">
          <cell r="AU38">
            <v>0</v>
          </cell>
          <cell r="AV38">
            <v>0</v>
          </cell>
        </row>
        <row r="43">
          <cell r="AU43">
            <v>0</v>
          </cell>
          <cell r="AV43">
            <v>0</v>
          </cell>
        </row>
        <row r="48">
          <cell r="AU48">
            <v>0</v>
          </cell>
          <cell r="AV48">
            <v>0</v>
          </cell>
        </row>
        <row r="53">
          <cell r="AU53">
            <v>0</v>
          </cell>
          <cell r="AV53">
            <v>0</v>
          </cell>
        </row>
        <row r="58">
          <cell r="AU58">
            <v>0</v>
          </cell>
          <cell r="AV58">
            <v>0</v>
          </cell>
        </row>
        <row r="63">
          <cell r="AU63">
            <v>0</v>
          </cell>
          <cell r="AV63">
            <v>0</v>
          </cell>
        </row>
        <row r="68">
          <cell r="AU68">
            <v>0</v>
          </cell>
          <cell r="AV68">
            <v>0</v>
          </cell>
        </row>
        <row r="73">
          <cell r="AU73">
            <v>0</v>
          </cell>
          <cell r="AV73">
            <v>0</v>
          </cell>
        </row>
        <row r="78">
          <cell r="AU78">
            <v>0</v>
          </cell>
          <cell r="AV78">
            <v>0</v>
          </cell>
        </row>
        <row r="83">
          <cell r="AU83">
            <v>108175.875</v>
          </cell>
          <cell r="AV83">
            <v>0</v>
          </cell>
        </row>
        <row r="88">
          <cell r="AU88">
            <v>0</v>
          </cell>
          <cell r="AV88">
            <v>0</v>
          </cell>
        </row>
        <row r="93">
          <cell r="AU93">
            <v>0</v>
          </cell>
          <cell r="AV93">
            <v>0</v>
          </cell>
        </row>
        <row r="99">
          <cell r="AU99">
            <v>841465.35000000009</v>
          </cell>
          <cell r="AV99">
            <v>0</v>
          </cell>
        </row>
        <row r="108">
          <cell r="AU108">
            <v>630763.5</v>
          </cell>
          <cell r="AV108">
            <v>0</v>
          </cell>
        </row>
        <row r="113">
          <cell r="AU113">
            <v>0</v>
          </cell>
          <cell r="AV113">
            <v>0</v>
          </cell>
        </row>
        <row r="118">
          <cell r="AU118">
            <v>0</v>
          </cell>
          <cell r="AV118">
            <v>0</v>
          </cell>
        </row>
        <row r="123">
          <cell r="AU123">
            <v>0</v>
          </cell>
        </row>
        <row r="130">
          <cell r="AU130">
            <v>216351.75</v>
          </cell>
          <cell r="AV130">
            <v>0</v>
          </cell>
        </row>
        <row r="135">
          <cell r="AU135">
            <v>534821.02500000002</v>
          </cell>
          <cell r="AV135">
            <v>0</v>
          </cell>
        </row>
        <row r="140">
          <cell r="AU140">
            <v>216351.75</v>
          </cell>
          <cell r="AV140">
            <v>0</v>
          </cell>
        </row>
        <row r="145">
          <cell r="AU145">
            <v>216351.75</v>
          </cell>
          <cell r="AV145">
            <v>0</v>
          </cell>
        </row>
        <row r="150">
          <cell r="AU150">
            <v>528821.02500000002</v>
          </cell>
          <cell r="AV150">
            <v>0</v>
          </cell>
        </row>
        <row r="155">
          <cell r="AU155">
            <v>216351.75</v>
          </cell>
          <cell r="AV155">
            <v>0</v>
          </cell>
        </row>
        <row r="160">
          <cell r="AU160">
            <v>216351.75</v>
          </cell>
          <cell r="AV160">
            <v>0</v>
          </cell>
        </row>
        <row r="165">
          <cell r="AU165">
            <v>534821.02500000002</v>
          </cell>
          <cell r="AV165">
            <v>0</v>
          </cell>
        </row>
        <row r="175">
          <cell r="AU175">
            <v>911970.3</v>
          </cell>
          <cell r="AV175">
            <v>0</v>
          </cell>
        </row>
        <row r="185">
          <cell r="AU185">
            <v>0</v>
          </cell>
          <cell r="AV185">
            <v>0</v>
          </cell>
        </row>
        <row r="190">
          <cell r="AU190">
            <v>0</v>
          </cell>
          <cell r="AV190">
            <v>0</v>
          </cell>
        </row>
        <row r="195">
          <cell r="AU195">
            <v>0</v>
          </cell>
          <cell r="AV195">
            <v>0</v>
          </cell>
        </row>
        <row r="201">
          <cell r="AU201">
            <v>0</v>
          </cell>
          <cell r="AV201">
            <v>0</v>
          </cell>
        </row>
        <row r="211">
          <cell r="AU211">
            <v>0</v>
          </cell>
          <cell r="AV211">
            <v>0</v>
          </cell>
        </row>
        <row r="216">
          <cell r="AU216">
            <v>0</v>
          </cell>
          <cell r="AV216">
            <v>0</v>
          </cell>
        </row>
        <row r="221">
          <cell r="AU221">
            <v>0</v>
          </cell>
          <cell r="AV221">
            <v>0</v>
          </cell>
        </row>
        <row r="226">
          <cell r="AU226">
            <v>0</v>
          </cell>
          <cell r="AV226">
            <v>0</v>
          </cell>
        </row>
        <row r="242">
          <cell r="AU242">
            <v>212697.41999999998</v>
          </cell>
          <cell r="AV242">
            <v>0</v>
          </cell>
        </row>
        <row r="247">
          <cell r="AV247">
            <v>0</v>
          </cell>
        </row>
        <row r="252">
          <cell r="AU252">
            <v>0</v>
          </cell>
          <cell r="AV252">
            <v>0</v>
          </cell>
        </row>
        <row r="257">
          <cell r="AU257">
            <v>0</v>
          </cell>
          <cell r="AV257">
            <v>0</v>
          </cell>
        </row>
        <row r="262">
          <cell r="AV262">
            <v>0</v>
          </cell>
        </row>
        <row r="267">
          <cell r="AU267">
            <v>0</v>
          </cell>
          <cell r="AV267">
            <v>0</v>
          </cell>
        </row>
        <row r="272">
          <cell r="AU272">
            <v>0</v>
          </cell>
          <cell r="AV272">
            <v>0</v>
          </cell>
        </row>
        <row r="282">
          <cell r="AU282">
            <v>0</v>
          </cell>
          <cell r="AV282">
            <v>0</v>
          </cell>
        </row>
        <row r="287">
          <cell r="AU287">
            <v>649055.25</v>
          </cell>
          <cell r="AV287">
            <v>0</v>
          </cell>
        </row>
        <row r="292">
          <cell r="AU292">
            <v>1367955.45</v>
          </cell>
          <cell r="AV292">
            <v>0</v>
          </cell>
        </row>
        <row r="297">
          <cell r="AU297">
            <v>0</v>
          </cell>
          <cell r="AV297">
            <v>0</v>
          </cell>
        </row>
        <row r="302">
          <cell r="AU302">
            <v>0</v>
          </cell>
          <cell r="AV302">
            <v>0</v>
          </cell>
        </row>
        <row r="308">
          <cell r="AU308">
            <v>0</v>
          </cell>
          <cell r="AV308">
            <v>0</v>
          </cell>
        </row>
        <row r="313">
          <cell r="AU313">
            <v>1377876.9000000001</v>
          </cell>
          <cell r="AV313">
            <v>0</v>
          </cell>
        </row>
        <row r="318">
          <cell r="AU318">
            <v>0</v>
          </cell>
          <cell r="AV318">
            <v>0</v>
          </cell>
        </row>
        <row r="323">
          <cell r="AU323">
            <v>818610.3</v>
          </cell>
          <cell r="AV323">
            <v>0</v>
          </cell>
        </row>
        <row r="327">
          <cell r="AU327">
            <v>0</v>
          </cell>
          <cell r="AV327">
            <v>0</v>
          </cell>
        </row>
        <row r="328">
          <cell r="AU328">
            <v>0</v>
          </cell>
          <cell r="AV328">
            <v>307500000</v>
          </cell>
        </row>
        <row r="333">
          <cell r="AU333">
            <v>0</v>
          </cell>
          <cell r="AV333">
            <v>0</v>
          </cell>
        </row>
        <row r="338">
          <cell r="AU338">
            <v>0</v>
          </cell>
          <cell r="AV338">
            <v>0</v>
          </cell>
        </row>
        <row r="343">
          <cell r="AU343">
            <v>0</v>
          </cell>
          <cell r="AV343">
            <v>0</v>
          </cell>
        </row>
        <row r="348">
          <cell r="AU348">
            <v>0</v>
          </cell>
          <cell r="AV348">
            <v>0</v>
          </cell>
        </row>
        <row r="354">
          <cell r="AU354">
            <v>1853720.4</v>
          </cell>
          <cell r="AV354">
            <v>0</v>
          </cell>
        </row>
        <row r="359">
          <cell r="AU359">
            <v>606953.4</v>
          </cell>
          <cell r="AV359">
            <v>0</v>
          </cell>
        </row>
        <row r="364">
          <cell r="AU364">
            <v>378430.1</v>
          </cell>
          <cell r="AV364">
            <v>0</v>
          </cell>
        </row>
        <row r="369">
          <cell r="AU369">
            <v>644383.5</v>
          </cell>
          <cell r="AV369">
            <v>0</v>
          </cell>
        </row>
        <row r="374">
          <cell r="AU374">
            <v>77000</v>
          </cell>
          <cell r="AV374">
            <v>0</v>
          </cell>
        </row>
        <row r="379">
          <cell r="AU379">
            <v>520306.8</v>
          </cell>
          <cell r="AV379">
            <v>0</v>
          </cell>
        </row>
        <row r="384">
          <cell r="AU384">
            <v>134000</v>
          </cell>
          <cell r="AV384">
            <v>0</v>
          </cell>
        </row>
        <row r="389">
          <cell r="AU389">
            <v>0</v>
          </cell>
          <cell r="AV389">
            <v>0</v>
          </cell>
        </row>
        <row r="394">
          <cell r="AU394">
            <v>0</v>
          </cell>
          <cell r="AV394">
            <v>0</v>
          </cell>
        </row>
        <row r="399">
          <cell r="AU399">
            <v>216351.75</v>
          </cell>
          <cell r="AV399">
            <v>0</v>
          </cell>
        </row>
        <row r="404">
          <cell r="AU404">
            <v>216351.75</v>
          </cell>
          <cell r="AV404">
            <v>0</v>
          </cell>
        </row>
        <row r="409">
          <cell r="AU409">
            <v>324527.625</v>
          </cell>
          <cell r="AV409">
            <v>0</v>
          </cell>
        </row>
        <row r="414">
          <cell r="AU414">
            <v>192953.4</v>
          </cell>
          <cell r="AV414">
            <v>0</v>
          </cell>
        </row>
        <row r="419">
          <cell r="AV419">
            <v>0</v>
          </cell>
        </row>
        <row r="424">
          <cell r="AU424">
            <v>0</v>
          </cell>
          <cell r="AV424">
            <v>0</v>
          </cell>
        </row>
        <row r="429">
          <cell r="AU429">
            <v>0</v>
          </cell>
          <cell r="AV429">
            <v>13833576</v>
          </cell>
        </row>
        <row r="434">
          <cell r="AU434">
            <v>0</v>
          </cell>
          <cell r="AV434">
            <v>23985000</v>
          </cell>
        </row>
        <row r="441">
          <cell r="AU441">
            <v>1379955.45</v>
          </cell>
          <cell r="AV441">
            <v>0</v>
          </cell>
        </row>
        <row r="446">
          <cell r="AU446">
            <v>1379955.45</v>
          </cell>
          <cell r="AV446">
            <v>0</v>
          </cell>
        </row>
        <row r="451">
          <cell r="AU451">
            <v>649055.25</v>
          </cell>
          <cell r="AV451">
            <v>0</v>
          </cell>
        </row>
        <row r="456">
          <cell r="AU456">
            <v>432703.5</v>
          </cell>
          <cell r="AV456">
            <v>0</v>
          </cell>
        </row>
        <row r="461">
          <cell r="AU461">
            <v>649055.25</v>
          </cell>
          <cell r="AV461">
            <v>0</v>
          </cell>
        </row>
        <row r="466">
          <cell r="AU466">
            <v>0</v>
          </cell>
          <cell r="AV466">
            <v>0</v>
          </cell>
        </row>
        <row r="471">
          <cell r="AU471">
            <v>1331955.45</v>
          </cell>
          <cell r="AV471">
            <v>0</v>
          </cell>
        </row>
        <row r="476">
          <cell r="AU476">
            <v>1262110.5</v>
          </cell>
          <cell r="AV476">
            <v>0</v>
          </cell>
        </row>
        <row r="481">
          <cell r="AU481">
            <v>1121720.3999999999</v>
          </cell>
          <cell r="AV481">
            <v>0</v>
          </cell>
        </row>
        <row r="486">
          <cell r="AU486">
            <v>397906.8</v>
          </cell>
          <cell r="AV486">
            <v>0</v>
          </cell>
        </row>
        <row r="491">
          <cell r="AU491">
            <v>578860.19999999995</v>
          </cell>
          <cell r="AV491">
            <v>0</v>
          </cell>
        </row>
        <row r="496">
          <cell r="AU496">
            <v>0</v>
          </cell>
          <cell r="AV496">
            <v>0</v>
          </cell>
        </row>
        <row r="511">
          <cell r="AU511">
            <v>432703.5</v>
          </cell>
          <cell r="AV511">
            <v>0</v>
          </cell>
        </row>
        <row r="537">
          <cell r="AV537">
            <v>0</v>
          </cell>
        </row>
        <row r="542">
          <cell r="AV542">
            <v>0</v>
          </cell>
        </row>
        <row r="547">
          <cell r="AV547">
            <v>0</v>
          </cell>
        </row>
        <row r="552">
          <cell r="AV552">
            <v>0</v>
          </cell>
        </row>
        <row r="557">
          <cell r="AV557">
            <v>0</v>
          </cell>
        </row>
        <row r="562">
          <cell r="AU562">
            <v>0</v>
          </cell>
          <cell r="AV562">
            <v>0</v>
          </cell>
        </row>
        <row r="567">
          <cell r="AV567">
            <v>0</v>
          </cell>
        </row>
        <row r="572">
          <cell r="AV572">
            <v>0</v>
          </cell>
        </row>
        <row r="577">
          <cell r="AU577">
            <v>0</v>
          </cell>
          <cell r="AV577">
            <v>0</v>
          </cell>
        </row>
        <row r="582">
          <cell r="AU582">
            <v>0</v>
          </cell>
          <cell r="AV582">
            <v>0</v>
          </cell>
        </row>
        <row r="587">
          <cell r="AU587">
            <v>0</v>
          </cell>
          <cell r="AV587">
            <v>0</v>
          </cell>
        </row>
        <row r="592">
          <cell r="AU592">
            <v>0</v>
          </cell>
          <cell r="AV592">
            <v>0</v>
          </cell>
        </row>
        <row r="597">
          <cell r="AU597">
            <v>0</v>
          </cell>
          <cell r="AV597">
            <v>0</v>
          </cell>
        </row>
        <row r="603">
          <cell r="AU603">
            <v>649055.25</v>
          </cell>
          <cell r="AV603">
            <v>0</v>
          </cell>
        </row>
        <row r="608">
          <cell r="AU608">
            <v>1261760.3999999999</v>
          </cell>
          <cell r="AV608">
            <v>0</v>
          </cell>
        </row>
        <row r="613">
          <cell r="AU613">
            <v>36000</v>
          </cell>
          <cell r="AV613">
            <v>0</v>
          </cell>
        </row>
        <row r="618">
          <cell r="AU618">
            <v>0</v>
          </cell>
          <cell r="AV618">
            <v>0</v>
          </cell>
        </row>
        <row r="623">
          <cell r="AU623">
            <v>0</v>
          </cell>
          <cell r="AV623">
            <v>0</v>
          </cell>
        </row>
        <row r="628">
          <cell r="AU628">
            <v>649055.25</v>
          </cell>
          <cell r="AV628">
            <v>0</v>
          </cell>
        </row>
        <row r="633">
          <cell r="AU633">
            <v>12000</v>
          </cell>
          <cell r="AV633">
            <v>0</v>
          </cell>
        </row>
        <row r="638">
          <cell r="AU638">
            <v>0</v>
          </cell>
          <cell r="AV638">
            <v>0</v>
          </cell>
        </row>
        <row r="643">
          <cell r="AU643">
            <v>649055.25</v>
          </cell>
          <cell r="AV643">
            <v>0</v>
          </cell>
        </row>
        <row r="648">
          <cell r="AU648">
            <v>0</v>
          </cell>
          <cell r="AV648">
            <v>0</v>
          </cell>
        </row>
        <row r="653">
          <cell r="AU653">
            <v>12000</v>
          </cell>
          <cell r="AV653">
            <v>0</v>
          </cell>
        </row>
        <row r="658">
          <cell r="AU658">
            <v>180000</v>
          </cell>
          <cell r="AV658">
            <v>0</v>
          </cell>
        </row>
        <row r="663">
          <cell r="AV663">
            <v>0</v>
          </cell>
        </row>
        <row r="668">
          <cell r="AV668">
            <v>0</v>
          </cell>
        </row>
        <row r="673">
          <cell r="AU673">
            <v>0</v>
          </cell>
          <cell r="AV673">
            <v>0</v>
          </cell>
        </row>
        <row r="678">
          <cell r="AU678">
            <v>132600</v>
          </cell>
          <cell r="AV678">
            <v>0</v>
          </cell>
        </row>
        <row r="683">
          <cell r="AU683">
            <v>0</v>
          </cell>
          <cell r="AV683">
            <v>0</v>
          </cell>
        </row>
        <row r="688">
          <cell r="AU688">
            <v>0</v>
          </cell>
          <cell r="AV688">
            <v>0</v>
          </cell>
        </row>
        <row r="693">
          <cell r="AU693">
            <v>0</v>
          </cell>
          <cell r="AV693">
            <v>78840540</v>
          </cell>
        </row>
        <row r="699">
          <cell r="AU699">
            <v>0</v>
          </cell>
          <cell r="AV699">
            <v>0</v>
          </cell>
        </row>
        <row r="704">
          <cell r="AU704">
            <v>0</v>
          </cell>
          <cell r="AV704">
            <v>0</v>
          </cell>
        </row>
        <row r="709">
          <cell r="AV709">
            <v>0</v>
          </cell>
        </row>
        <row r="714">
          <cell r="AU714">
            <v>0</v>
          </cell>
          <cell r="AV714">
            <v>0</v>
          </cell>
        </row>
        <row r="719">
          <cell r="AU719">
            <v>0</v>
          </cell>
          <cell r="AV719">
            <v>0</v>
          </cell>
        </row>
        <row r="724">
          <cell r="AU724">
            <v>0</v>
          </cell>
          <cell r="AV724">
            <v>0</v>
          </cell>
        </row>
        <row r="729">
          <cell r="AU729">
            <v>0</v>
          </cell>
          <cell r="AV729">
            <v>0</v>
          </cell>
        </row>
        <row r="734">
          <cell r="AU734">
            <v>0</v>
          </cell>
          <cell r="AV734">
            <v>0</v>
          </cell>
        </row>
        <row r="739">
          <cell r="AU739">
            <v>0</v>
          </cell>
          <cell r="AV739">
            <v>0</v>
          </cell>
        </row>
        <row r="744">
          <cell r="AU744">
            <v>0</v>
          </cell>
          <cell r="AV744">
            <v>0</v>
          </cell>
        </row>
        <row r="749">
          <cell r="AU749">
            <v>0</v>
          </cell>
          <cell r="AV749">
            <v>0</v>
          </cell>
        </row>
        <row r="754">
          <cell r="AU754">
            <v>0</v>
          </cell>
          <cell r="AV754">
            <v>0</v>
          </cell>
        </row>
        <row r="759">
          <cell r="AU759">
            <v>1227100.5</v>
          </cell>
          <cell r="AV759">
            <v>0</v>
          </cell>
        </row>
        <row r="764">
          <cell r="AU764">
            <v>0</v>
          </cell>
          <cell r="AV764">
            <v>0</v>
          </cell>
        </row>
        <row r="769">
          <cell r="AU769">
            <v>0</v>
          </cell>
          <cell r="AV769">
            <v>0</v>
          </cell>
        </row>
        <row r="774">
          <cell r="AU774">
            <v>0</v>
          </cell>
          <cell r="AV774">
            <v>0</v>
          </cell>
        </row>
        <row r="779">
          <cell r="AU779">
            <v>0</v>
          </cell>
          <cell r="AV779">
            <v>0</v>
          </cell>
        </row>
        <row r="786">
          <cell r="AU786">
            <v>0</v>
          </cell>
          <cell r="AV786">
            <v>0</v>
          </cell>
        </row>
        <row r="791">
          <cell r="AU791">
            <v>1577492.25</v>
          </cell>
          <cell r="AV791">
            <v>0</v>
          </cell>
        </row>
        <row r="796">
          <cell r="AU796">
            <v>2102817.2999999998</v>
          </cell>
          <cell r="AV796">
            <v>0</v>
          </cell>
        </row>
        <row r="801">
          <cell r="AU801">
            <v>1028127</v>
          </cell>
          <cell r="AV801">
            <v>0</v>
          </cell>
        </row>
        <row r="806">
          <cell r="AU806">
            <v>2294493.6</v>
          </cell>
          <cell r="AV806">
            <v>0</v>
          </cell>
        </row>
        <row r="811">
          <cell r="AU811">
            <v>0</v>
          </cell>
          <cell r="AV811">
            <v>0</v>
          </cell>
        </row>
        <row r="816">
          <cell r="AU816">
            <v>0</v>
          </cell>
          <cell r="AV816">
            <v>0</v>
          </cell>
        </row>
        <row r="826">
          <cell r="AU826">
            <v>0</v>
          </cell>
          <cell r="AV826">
            <v>0</v>
          </cell>
        </row>
        <row r="831">
          <cell r="AU831">
            <v>0</v>
          </cell>
          <cell r="AV831">
            <v>0</v>
          </cell>
        </row>
        <row r="836">
          <cell r="AU836">
            <v>0</v>
          </cell>
          <cell r="AV836">
            <v>0</v>
          </cell>
        </row>
        <row r="841">
          <cell r="AU841">
            <v>0</v>
          </cell>
          <cell r="AV841">
            <v>0</v>
          </cell>
        </row>
        <row r="846">
          <cell r="AU846">
            <v>0</v>
          </cell>
          <cell r="AV846">
            <v>123012300</v>
          </cell>
        </row>
        <row r="851">
          <cell r="AU851">
            <v>0</v>
          </cell>
          <cell r="AV851">
            <v>29511042</v>
          </cell>
        </row>
        <row r="862">
          <cell r="AU862">
            <v>0</v>
          </cell>
          <cell r="AV862">
            <v>0</v>
          </cell>
        </row>
        <row r="867">
          <cell r="AU867">
            <v>0</v>
          </cell>
          <cell r="AV867">
            <v>0</v>
          </cell>
        </row>
        <row r="872">
          <cell r="AU872">
            <v>0</v>
          </cell>
          <cell r="AV872">
            <v>0</v>
          </cell>
        </row>
        <row r="877">
          <cell r="AU877">
            <v>0</v>
          </cell>
          <cell r="AV877">
            <v>0</v>
          </cell>
        </row>
        <row r="882">
          <cell r="AU882">
            <v>0</v>
          </cell>
          <cell r="AV882">
            <v>0</v>
          </cell>
        </row>
        <row r="887">
          <cell r="AU887">
            <v>0</v>
          </cell>
          <cell r="AV887">
            <v>0</v>
          </cell>
        </row>
        <row r="892">
          <cell r="AU892">
            <v>397246.8</v>
          </cell>
          <cell r="AV892">
            <v>0</v>
          </cell>
        </row>
        <row r="897">
          <cell r="AU897">
            <v>0</v>
          </cell>
          <cell r="AV897">
            <v>0</v>
          </cell>
        </row>
        <row r="902">
          <cell r="AU902">
            <v>0</v>
          </cell>
          <cell r="AV902">
            <v>0</v>
          </cell>
        </row>
        <row r="907">
          <cell r="AU907">
            <v>0</v>
          </cell>
          <cell r="AV907">
            <v>0</v>
          </cell>
        </row>
        <row r="913">
          <cell r="AU913">
            <v>0</v>
          </cell>
          <cell r="AV913">
            <v>0</v>
          </cell>
        </row>
        <row r="918">
          <cell r="AU918">
            <v>0</v>
          </cell>
          <cell r="AV918">
            <v>0</v>
          </cell>
        </row>
        <row r="923">
          <cell r="AU923">
            <v>0</v>
          </cell>
          <cell r="AV923">
            <v>0</v>
          </cell>
        </row>
        <row r="928">
          <cell r="AU928">
            <v>303770.09999999998</v>
          </cell>
          <cell r="AV928">
            <v>0</v>
          </cell>
        </row>
        <row r="933">
          <cell r="AU933">
            <v>186953.4</v>
          </cell>
          <cell r="AV933">
            <v>0</v>
          </cell>
        </row>
        <row r="938">
          <cell r="AU938">
            <v>3645241.1999999997</v>
          </cell>
          <cell r="AV938">
            <v>0</v>
          </cell>
        </row>
        <row r="944">
          <cell r="AU944">
            <v>0</v>
          </cell>
          <cell r="AV944">
            <v>0</v>
          </cell>
        </row>
        <row r="949">
          <cell r="AU949">
            <v>0</v>
          </cell>
          <cell r="AV949">
            <v>0</v>
          </cell>
        </row>
        <row r="954">
          <cell r="AU954">
            <v>0</v>
          </cell>
          <cell r="AV954">
            <v>0</v>
          </cell>
        </row>
        <row r="959">
          <cell r="AU959">
            <v>0</v>
          </cell>
          <cell r="AV959">
            <v>0</v>
          </cell>
        </row>
        <row r="964">
          <cell r="AU964">
            <v>0</v>
          </cell>
          <cell r="AV964">
            <v>0</v>
          </cell>
        </row>
        <row r="969">
          <cell r="AU969">
            <v>0</v>
          </cell>
          <cell r="AV969">
            <v>0</v>
          </cell>
        </row>
        <row r="974">
          <cell r="AU974">
            <v>0</v>
          </cell>
          <cell r="AV974">
            <v>0</v>
          </cell>
        </row>
        <row r="981">
          <cell r="AU981">
            <v>1683280.8</v>
          </cell>
          <cell r="AV981">
            <v>0</v>
          </cell>
        </row>
      </sheetData>
      <sheetData sheetId="5" refreshError="1">
        <row r="12">
          <cell r="AQ12">
            <v>0</v>
          </cell>
          <cell r="AR12">
            <v>0</v>
          </cell>
        </row>
        <row r="17">
          <cell r="AQ17">
            <v>0</v>
          </cell>
          <cell r="AR17">
            <v>0</v>
          </cell>
        </row>
        <row r="27">
          <cell r="AU27">
            <v>0</v>
          </cell>
          <cell r="AV27">
            <v>0</v>
          </cell>
        </row>
        <row r="32">
          <cell r="AU32">
            <v>0</v>
          </cell>
          <cell r="AV32">
            <v>0</v>
          </cell>
        </row>
        <row r="38">
          <cell r="AU38">
            <v>0</v>
          </cell>
          <cell r="AV38">
            <v>0</v>
          </cell>
        </row>
        <row r="43">
          <cell r="AU43">
            <v>0</v>
          </cell>
          <cell r="AV43">
            <v>0</v>
          </cell>
        </row>
        <row r="48">
          <cell r="AU48">
            <v>0</v>
          </cell>
          <cell r="AV48">
            <v>0</v>
          </cell>
        </row>
        <row r="53">
          <cell r="AU53">
            <v>0</v>
          </cell>
          <cell r="AV53">
            <v>0</v>
          </cell>
        </row>
        <row r="58">
          <cell r="AU58">
            <v>0</v>
          </cell>
          <cell r="AV58">
            <v>0</v>
          </cell>
        </row>
        <row r="63">
          <cell r="AU63">
            <v>0</v>
          </cell>
          <cell r="AV63">
            <v>0</v>
          </cell>
        </row>
        <row r="68">
          <cell r="AU68">
            <v>0</v>
          </cell>
          <cell r="AV68">
            <v>0</v>
          </cell>
        </row>
        <row r="73">
          <cell r="AU73">
            <v>0</v>
          </cell>
          <cell r="AV73">
            <v>0</v>
          </cell>
        </row>
        <row r="78">
          <cell r="AU78">
            <v>0</v>
          </cell>
          <cell r="AV78">
            <v>0</v>
          </cell>
        </row>
        <row r="83">
          <cell r="AU83">
            <v>108175.875</v>
          </cell>
          <cell r="AV83">
            <v>0</v>
          </cell>
        </row>
        <row r="88">
          <cell r="AU88">
            <v>0</v>
          </cell>
          <cell r="AV88">
            <v>0</v>
          </cell>
        </row>
        <row r="93">
          <cell r="AU93">
            <v>0</v>
          </cell>
          <cell r="AV93">
            <v>0</v>
          </cell>
        </row>
        <row r="99">
          <cell r="AU99">
            <v>841465.35000000009</v>
          </cell>
          <cell r="AV99">
            <v>0</v>
          </cell>
        </row>
        <row r="108">
          <cell r="AU108">
            <v>0</v>
          </cell>
          <cell r="AV108">
            <v>0</v>
          </cell>
        </row>
        <row r="113">
          <cell r="AU113">
            <v>0</v>
          </cell>
          <cell r="AV113">
            <v>0</v>
          </cell>
        </row>
        <row r="118">
          <cell r="AU118">
            <v>0</v>
          </cell>
          <cell r="AV118">
            <v>0</v>
          </cell>
        </row>
        <row r="123">
          <cell r="AU123">
            <v>0</v>
          </cell>
        </row>
        <row r="130">
          <cell r="AU130">
            <v>216351.75</v>
          </cell>
          <cell r="AV130">
            <v>0</v>
          </cell>
        </row>
        <row r="135">
          <cell r="AU135">
            <v>324527.625</v>
          </cell>
          <cell r="AV135">
            <v>0</v>
          </cell>
        </row>
        <row r="140">
          <cell r="AU140">
            <v>216351.75</v>
          </cell>
          <cell r="AV140">
            <v>0</v>
          </cell>
        </row>
        <row r="145">
          <cell r="AU145">
            <v>216351.75</v>
          </cell>
          <cell r="AV145">
            <v>0</v>
          </cell>
        </row>
        <row r="150">
          <cell r="AU150">
            <v>318527.625</v>
          </cell>
          <cell r="AV150">
            <v>0</v>
          </cell>
        </row>
        <row r="155">
          <cell r="AU155">
            <v>216351.75</v>
          </cell>
          <cell r="AV155">
            <v>0</v>
          </cell>
        </row>
        <row r="160">
          <cell r="AU160">
            <v>216351.75</v>
          </cell>
          <cell r="AV160">
            <v>0</v>
          </cell>
        </row>
        <row r="165">
          <cell r="AU165">
            <v>324527.625</v>
          </cell>
          <cell r="AV165">
            <v>0</v>
          </cell>
        </row>
        <row r="170">
          <cell r="AU170">
            <v>216351.75</v>
          </cell>
          <cell r="AV170">
            <v>0</v>
          </cell>
        </row>
        <row r="185">
          <cell r="AU185">
            <v>0</v>
          </cell>
          <cell r="AV185">
            <v>0</v>
          </cell>
        </row>
        <row r="190">
          <cell r="AU190">
            <v>0</v>
          </cell>
          <cell r="AV190">
            <v>0</v>
          </cell>
        </row>
        <row r="195">
          <cell r="AU195">
            <v>444043.5</v>
          </cell>
          <cell r="AV195">
            <v>0</v>
          </cell>
        </row>
        <row r="201">
          <cell r="AU201">
            <v>0</v>
          </cell>
          <cell r="AV201">
            <v>0</v>
          </cell>
        </row>
        <row r="211">
          <cell r="AU211">
            <v>0</v>
          </cell>
          <cell r="AV211">
            <v>0</v>
          </cell>
        </row>
        <row r="216">
          <cell r="AU216">
            <v>0</v>
          </cell>
          <cell r="AV216">
            <v>0</v>
          </cell>
        </row>
        <row r="221">
          <cell r="AU221">
            <v>0</v>
          </cell>
          <cell r="AV221">
            <v>0</v>
          </cell>
        </row>
        <row r="226">
          <cell r="AU226">
            <v>0</v>
          </cell>
          <cell r="AV226">
            <v>0</v>
          </cell>
        </row>
        <row r="237">
          <cell r="AU237">
            <v>0</v>
          </cell>
          <cell r="AV237">
            <v>0</v>
          </cell>
        </row>
        <row r="247">
          <cell r="AV247">
            <v>0</v>
          </cell>
        </row>
        <row r="252">
          <cell r="AU252">
            <v>0</v>
          </cell>
          <cell r="AV252">
            <v>0</v>
          </cell>
        </row>
        <row r="257">
          <cell r="AU257">
            <v>0</v>
          </cell>
          <cell r="AV257">
            <v>0</v>
          </cell>
        </row>
        <row r="262">
          <cell r="AV262">
            <v>0</v>
          </cell>
        </row>
        <row r="267">
          <cell r="AT267">
            <v>0</v>
          </cell>
          <cell r="AU267">
            <v>0</v>
          </cell>
        </row>
        <row r="272">
          <cell r="AU272">
            <v>0</v>
          </cell>
          <cell r="AV272">
            <v>0</v>
          </cell>
        </row>
        <row r="282">
          <cell r="AU282">
            <v>0</v>
          </cell>
          <cell r="AV282">
            <v>0</v>
          </cell>
        </row>
        <row r="287">
          <cell r="AU287">
            <v>649055.25</v>
          </cell>
          <cell r="AV287">
            <v>0</v>
          </cell>
        </row>
        <row r="292">
          <cell r="AU292">
            <v>1367955.45</v>
          </cell>
          <cell r="AV292">
            <v>0</v>
          </cell>
        </row>
        <row r="297">
          <cell r="AU297">
            <v>0</v>
          </cell>
          <cell r="AV297">
            <v>0</v>
          </cell>
        </row>
        <row r="302">
          <cell r="AU302">
            <v>0</v>
          </cell>
          <cell r="AV302">
            <v>0</v>
          </cell>
        </row>
        <row r="308">
          <cell r="AU308">
            <v>0</v>
          </cell>
          <cell r="AV308">
            <v>0</v>
          </cell>
        </row>
        <row r="313">
          <cell r="AU313">
            <v>1377876.9000000001</v>
          </cell>
          <cell r="AV313">
            <v>0</v>
          </cell>
        </row>
        <row r="318">
          <cell r="AU318">
            <v>0</v>
          </cell>
          <cell r="AV318">
            <v>0</v>
          </cell>
        </row>
        <row r="323">
          <cell r="AU323">
            <v>794610.3</v>
          </cell>
          <cell r="AV323">
            <v>0</v>
          </cell>
        </row>
        <row r="328">
          <cell r="AU328">
            <v>0</v>
          </cell>
          <cell r="AV328">
            <v>0</v>
          </cell>
        </row>
        <row r="333">
          <cell r="AU333">
            <v>0</v>
          </cell>
          <cell r="AV333">
            <v>0</v>
          </cell>
        </row>
        <row r="338">
          <cell r="AU338">
            <v>0</v>
          </cell>
          <cell r="AV338">
            <v>0</v>
          </cell>
        </row>
        <row r="343">
          <cell r="AU343">
            <v>0</v>
          </cell>
          <cell r="AV343">
            <v>0</v>
          </cell>
        </row>
        <row r="349">
          <cell r="AU349">
            <v>1853720.4</v>
          </cell>
          <cell r="AV349">
            <v>0</v>
          </cell>
        </row>
        <row r="359">
          <cell r="AU359">
            <v>77000</v>
          </cell>
          <cell r="AV359">
            <v>0</v>
          </cell>
        </row>
        <row r="369">
          <cell r="AU369">
            <v>0</v>
          </cell>
          <cell r="AV369">
            <v>0</v>
          </cell>
        </row>
        <row r="374">
          <cell r="AU374">
            <v>0</v>
          </cell>
          <cell r="AV374">
            <v>0</v>
          </cell>
        </row>
        <row r="384">
          <cell r="AU384">
            <v>0</v>
          </cell>
          <cell r="AV384">
            <v>0</v>
          </cell>
        </row>
        <row r="389">
          <cell r="AU389">
            <v>0</v>
          </cell>
          <cell r="AV389">
            <v>0</v>
          </cell>
        </row>
        <row r="394">
          <cell r="AU394">
            <v>216351.75</v>
          </cell>
          <cell r="AV394">
            <v>0</v>
          </cell>
        </row>
        <row r="399">
          <cell r="AU399">
            <v>216351.75</v>
          </cell>
          <cell r="AV399">
            <v>0</v>
          </cell>
        </row>
        <row r="404">
          <cell r="AU404">
            <v>324527.625</v>
          </cell>
          <cell r="AV404">
            <v>0</v>
          </cell>
        </row>
        <row r="409">
          <cell r="AU409">
            <v>192953.4</v>
          </cell>
          <cell r="AV409">
            <v>0</v>
          </cell>
        </row>
        <row r="414">
          <cell r="AV414">
            <v>0</v>
          </cell>
        </row>
        <row r="419">
          <cell r="AU419">
            <v>0</v>
          </cell>
          <cell r="AV419">
            <v>0</v>
          </cell>
        </row>
        <row r="424">
          <cell r="AU424">
            <v>0</v>
          </cell>
          <cell r="AV424">
            <v>13833576</v>
          </cell>
        </row>
        <row r="429">
          <cell r="AU429">
            <v>0</v>
          </cell>
          <cell r="AV429">
            <v>23985000</v>
          </cell>
        </row>
        <row r="436">
          <cell r="AU436">
            <v>1379955.45</v>
          </cell>
          <cell r="AV436">
            <v>0</v>
          </cell>
        </row>
        <row r="441">
          <cell r="AU441">
            <v>1379955.45</v>
          </cell>
          <cell r="AV441">
            <v>0</v>
          </cell>
        </row>
        <row r="446">
          <cell r="AU446">
            <v>649055.25</v>
          </cell>
          <cell r="AV446">
            <v>0</v>
          </cell>
        </row>
        <row r="451">
          <cell r="AU451">
            <v>432703.5</v>
          </cell>
          <cell r="AV451">
            <v>0</v>
          </cell>
        </row>
        <row r="456">
          <cell r="AU456">
            <v>222021.75</v>
          </cell>
          <cell r="AV456">
            <v>0</v>
          </cell>
        </row>
        <row r="461">
          <cell r="AU461">
            <v>222021.75</v>
          </cell>
          <cell r="AV461">
            <v>0</v>
          </cell>
        </row>
        <row r="466">
          <cell r="AU466">
            <v>0</v>
          </cell>
          <cell r="AV466">
            <v>0</v>
          </cell>
        </row>
        <row r="471">
          <cell r="AU471">
            <v>0</v>
          </cell>
          <cell r="AV471">
            <v>0</v>
          </cell>
        </row>
        <row r="476">
          <cell r="AU476">
            <v>0</v>
          </cell>
          <cell r="AV476">
            <v>0</v>
          </cell>
        </row>
        <row r="481">
          <cell r="AU481">
            <v>0</v>
          </cell>
          <cell r="AV481">
            <v>0</v>
          </cell>
        </row>
        <row r="486">
          <cell r="AU486">
            <v>578860.19999999995</v>
          </cell>
          <cell r="AV486">
            <v>0</v>
          </cell>
        </row>
        <row r="491">
          <cell r="AU491">
            <v>93476.7</v>
          </cell>
          <cell r="AV491">
            <v>0</v>
          </cell>
        </row>
        <row r="506">
          <cell r="AU506">
            <v>420703.5</v>
          </cell>
          <cell r="AV506">
            <v>0</v>
          </cell>
        </row>
        <row r="532">
          <cell r="AV532">
            <v>0</v>
          </cell>
        </row>
        <row r="537">
          <cell r="AV537">
            <v>0</v>
          </cell>
        </row>
        <row r="542">
          <cell r="AV542">
            <v>0</v>
          </cell>
        </row>
        <row r="547">
          <cell r="AV547">
            <v>0</v>
          </cell>
        </row>
        <row r="552">
          <cell r="AV552">
            <v>0</v>
          </cell>
        </row>
        <row r="557">
          <cell r="AU557">
            <v>0</v>
          </cell>
          <cell r="AV557">
            <v>0</v>
          </cell>
        </row>
        <row r="562">
          <cell r="AV562">
            <v>0</v>
          </cell>
        </row>
        <row r="567">
          <cell r="AV567">
            <v>0</v>
          </cell>
        </row>
        <row r="572">
          <cell r="AU572">
            <v>0</v>
          </cell>
          <cell r="AV572">
            <v>0</v>
          </cell>
        </row>
        <row r="577">
          <cell r="AU577">
            <v>0</v>
          </cell>
          <cell r="AV577">
            <v>0</v>
          </cell>
        </row>
        <row r="582">
          <cell r="AU582">
            <v>0</v>
          </cell>
          <cell r="AV582">
            <v>0</v>
          </cell>
        </row>
        <row r="587">
          <cell r="AU587">
            <v>0</v>
          </cell>
          <cell r="AV587">
            <v>0</v>
          </cell>
        </row>
        <row r="592">
          <cell r="AU592">
            <v>0</v>
          </cell>
          <cell r="AV592">
            <v>0</v>
          </cell>
        </row>
        <row r="598">
          <cell r="AU598">
            <v>649055.25</v>
          </cell>
          <cell r="AV598">
            <v>0</v>
          </cell>
        </row>
        <row r="603">
          <cell r="AU603">
            <v>1261760.3999999999</v>
          </cell>
          <cell r="AV603">
            <v>0</v>
          </cell>
        </row>
        <row r="608">
          <cell r="AU608">
            <v>36000</v>
          </cell>
          <cell r="AV608">
            <v>0</v>
          </cell>
        </row>
        <row r="613">
          <cell r="AU613">
            <v>0</v>
          </cell>
          <cell r="AV613">
            <v>0</v>
          </cell>
        </row>
        <row r="618">
          <cell r="AU618">
            <v>0</v>
          </cell>
          <cell r="AV618">
            <v>0</v>
          </cell>
        </row>
        <row r="623">
          <cell r="AU623">
            <v>0</v>
          </cell>
          <cell r="AV623">
            <v>0</v>
          </cell>
        </row>
        <row r="628">
          <cell r="AU628">
            <v>0</v>
          </cell>
          <cell r="AV628">
            <v>0</v>
          </cell>
        </row>
        <row r="638">
          <cell r="AU638">
            <v>649055.25</v>
          </cell>
          <cell r="AV638">
            <v>0</v>
          </cell>
        </row>
        <row r="643">
          <cell r="AU643">
            <v>0</v>
          </cell>
          <cell r="AV643">
            <v>0</v>
          </cell>
        </row>
        <row r="648">
          <cell r="AU648">
            <v>0</v>
          </cell>
          <cell r="AV648">
            <v>0</v>
          </cell>
        </row>
        <row r="653">
          <cell r="AU653">
            <v>0</v>
          </cell>
          <cell r="AV653">
            <v>0</v>
          </cell>
        </row>
        <row r="658">
          <cell r="AV658">
            <v>0</v>
          </cell>
        </row>
        <row r="663">
          <cell r="AV663">
            <v>0</v>
          </cell>
        </row>
        <row r="668">
          <cell r="AU668">
            <v>0</v>
          </cell>
          <cell r="AV668">
            <v>0</v>
          </cell>
        </row>
        <row r="673">
          <cell r="AU673">
            <v>132630</v>
          </cell>
          <cell r="AV673">
            <v>0</v>
          </cell>
        </row>
        <row r="678">
          <cell r="AU678">
            <v>0</v>
          </cell>
          <cell r="AV678">
            <v>0</v>
          </cell>
        </row>
        <row r="683">
          <cell r="AU683">
            <v>0</v>
          </cell>
          <cell r="AV683">
            <v>0</v>
          </cell>
        </row>
        <row r="688">
          <cell r="AU688">
            <v>0</v>
          </cell>
          <cell r="AV688">
            <v>105120720</v>
          </cell>
        </row>
        <row r="694">
          <cell r="AU694">
            <v>0</v>
          </cell>
          <cell r="AV694">
            <v>0</v>
          </cell>
        </row>
        <row r="699">
          <cell r="AU699">
            <v>0</v>
          </cell>
          <cell r="AV699">
            <v>0</v>
          </cell>
        </row>
        <row r="704">
          <cell r="AV704">
            <v>0</v>
          </cell>
        </row>
        <row r="709">
          <cell r="AU709">
            <v>0</v>
          </cell>
          <cell r="AV709">
            <v>0</v>
          </cell>
        </row>
        <row r="714">
          <cell r="AU714">
            <v>30000</v>
          </cell>
          <cell r="AV714">
            <v>0</v>
          </cell>
        </row>
        <row r="719">
          <cell r="AU719">
            <v>0</v>
          </cell>
          <cell r="AV719">
            <v>0</v>
          </cell>
        </row>
        <row r="724">
          <cell r="AU724">
            <v>0</v>
          </cell>
          <cell r="AV724">
            <v>0</v>
          </cell>
        </row>
        <row r="729">
          <cell r="AU729">
            <v>30000</v>
          </cell>
          <cell r="AV729">
            <v>0</v>
          </cell>
        </row>
        <row r="734">
          <cell r="AU734">
            <v>300000</v>
          </cell>
          <cell r="AV734">
            <v>0</v>
          </cell>
        </row>
        <row r="739">
          <cell r="AU739">
            <v>0</v>
          </cell>
          <cell r="AV739">
            <v>0</v>
          </cell>
        </row>
        <row r="744">
          <cell r="AU744">
            <v>0</v>
          </cell>
          <cell r="AV744">
            <v>0</v>
          </cell>
        </row>
        <row r="749">
          <cell r="AU749">
            <v>0</v>
          </cell>
          <cell r="AV749">
            <v>0</v>
          </cell>
        </row>
        <row r="754">
          <cell r="AU754">
            <v>0</v>
          </cell>
          <cell r="AV754">
            <v>0</v>
          </cell>
        </row>
        <row r="759">
          <cell r="AU759">
            <v>0</v>
          </cell>
          <cell r="AV759">
            <v>0</v>
          </cell>
        </row>
        <row r="764">
          <cell r="AU764">
            <v>0</v>
          </cell>
          <cell r="AV764">
            <v>0</v>
          </cell>
        </row>
        <row r="769">
          <cell r="AU769">
            <v>0</v>
          </cell>
          <cell r="AV769">
            <v>0</v>
          </cell>
        </row>
        <row r="774">
          <cell r="AU774">
            <v>0</v>
          </cell>
          <cell r="AV774">
            <v>0</v>
          </cell>
        </row>
        <row r="781">
          <cell r="AU781">
            <v>0</v>
          </cell>
          <cell r="AV781">
            <v>0</v>
          </cell>
        </row>
        <row r="786">
          <cell r="AU786">
            <v>0</v>
          </cell>
          <cell r="AV786">
            <v>0</v>
          </cell>
        </row>
        <row r="791">
          <cell r="AU791">
            <v>0</v>
          </cell>
          <cell r="AV791">
            <v>0</v>
          </cell>
        </row>
        <row r="796">
          <cell r="AU796">
            <v>0</v>
          </cell>
          <cell r="AV796">
            <v>0</v>
          </cell>
        </row>
        <row r="801">
          <cell r="AU801">
            <v>2294493.6</v>
          </cell>
          <cell r="AV801">
            <v>0</v>
          </cell>
        </row>
        <row r="806">
          <cell r="AU806">
            <v>0</v>
          </cell>
          <cell r="AV806">
            <v>0</v>
          </cell>
        </row>
        <row r="811">
          <cell r="AU811">
            <v>0</v>
          </cell>
          <cell r="AV811">
            <v>0</v>
          </cell>
        </row>
        <row r="821">
          <cell r="AU821">
            <v>0</v>
          </cell>
          <cell r="AV821">
            <v>0</v>
          </cell>
        </row>
        <row r="826">
          <cell r="AU826">
            <v>0</v>
          </cell>
          <cell r="AV826">
            <v>0</v>
          </cell>
        </row>
        <row r="831">
          <cell r="AU831">
            <v>0</v>
          </cell>
          <cell r="AV831">
            <v>0</v>
          </cell>
        </row>
        <row r="836">
          <cell r="AU836">
            <v>0</v>
          </cell>
          <cell r="AV836">
            <v>0</v>
          </cell>
        </row>
        <row r="841">
          <cell r="AU841">
            <v>0</v>
          </cell>
          <cell r="AV841">
            <v>0</v>
          </cell>
        </row>
        <row r="846">
          <cell r="AU846">
            <v>0</v>
          </cell>
          <cell r="AV846">
            <v>46111042.000000007</v>
          </cell>
        </row>
        <row r="857">
          <cell r="AU857">
            <v>0</v>
          </cell>
          <cell r="AV857">
            <v>0</v>
          </cell>
        </row>
        <row r="862">
          <cell r="AU862">
            <v>0</v>
          </cell>
          <cell r="AV862">
            <v>0</v>
          </cell>
        </row>
        <row r="867">
          <cell r="AU867">
            <v>0</v>
          </cell>
          <cell r="AV867">
            <v>0</v>
          </cell>
        </row>
        <row r="872">
          <cell r="AU872">
            <v>0</v>
          </cell>
          <cell r="AV872">
            <v>0</v>
          </cell>
        </row>
        <row r="877">
          <cell r="AU877">
            <v>0</v>
          </cell>
          <cell r="AV877">
            <v>0</v>
          </cell>
        </row>
        <row r="882">
          <cell r="AU882">
            <v>0</v>
          </cell>
          <cell r="AV882">
            <v>0</v>
          </cell>
        </row>
        <row r="887">
          <cell r="AU887">
            <v>397246.8</v>
          </cell>
          <cell r="AV887">
            <v>0</v>
          </cell>
        </row>
        <row r="892">
          <cell r="AU892">
            <v>0</v>
          </cell>
          <cell r="AV892">
            <v>0</v>
          </cell>
        </row>
        <row r="897">
          <cell r="AU897">
            <v>0</v>
          </cell>
          <cell r="AV897">
            <v>0</v>
          </cell>
        </row>
        <row r="902">
          <cell r="AU902">
            <v>0</v>
          </cell>
          <cell r="AV902">
            <v>0</v>
          </cell>
        </row>
        <row r="908">
          <cell r="AU908">
            <v>0</v>
          </cell>
          <cell r="AV908">
            <v>0</v>
          </cell>
        </row>
        <row r="913">
          <cell r="AU913">
            <v>0</v>
          </cell>
          <cell r="AV913">
            <v>0</v>
          </cell>
        </row>
        <row r="918">
          <cell r="AU918">
            <v>0</v>
          </cell>
          <cell r="AV918">
            <v>0</v>
          </cell>
        </row>
        <row r="923">
          <cell r="AU923">
            <v>312770.09999999998</v>
          </cell>
          <cell r="AV923">
            <v>0</v>
          </cell>
        </row>
        <row r="928">
          <cell r="AU928">
            <v>192953.4</v>
          </cell>
          <cell r="AV928">
            <v>0</v>
          </cell>
        </row>
        <row r="933">
          <cell r="AU933">
            <v>3753241.1999999997</v>
          </cell>
          <cell r="AV933">
            <v>0</v>
          </cell>
        </row>
        <row r="939">
          <cell r="AU939">
            <v>0</v>
          </cell>
          <cell r="AV939">
            <v>0</v>
          </cell>
        </row>
        <row r="944">
          <cell r="AU944">
            <v>0</v>
          </cell>
          <cell r="AV944">
            <v>0</v>
          </cell>
        </row>
        <row r="949">
          <cell r="AU949">
            <v>0</v>
          </cell>
          <cell r="AV949">
            <v>0</v>
          </cell>
        </row>
        <row r="954">
          <cell r="AU954">
            <v>0</v>
          </cell>
          <cell r="AV954">
            <v>0</v>
          </cell>
        </row>
        <row r="959">
          <cell r="AU959">
            <v>0</v>
          </cell>
          <cell r="AV959">
            <v>0</v>
          </cell>
        </row>
        <row r="964">
          <cell r="AU964">
            <v>120000</v>
          </cell>
          <cell r="AV964">
            <v>0</v>
          </cell>
        </row>
        <row r="969">
          <cell r="AU969">
            <v>120000</v>
          </cell>
          <cell r="AV969">
            <v>0</v>
          </cell>
        </row>
        <row r="976">
          <cell r="AU976">
            <v>1803280.8</v>
          </cell>
          <cell r="AV976">
            <v>0</v>
          </cell>
        </row>
      </sheetData>
      <sheetData sheetId="6" refreshError="1">
        <row r="12">
          <cell r="AQ12">
            <v>0</v>
          </cell>
          <cell r="AR12">
            <v>0</v>
          </cell>
        </row>
        <row r="17">
          <cell r="AQ17">
            <v>0</v>
          </cell>
          <cell r="AR17">
            <v>0</v>
          </cell>
        </row>
        <row r="27">
          <cell r="AU27">
            <v>0</v>
          </cell>
          <cell r="AV27">
            <v>0</v>
          </cell>
        </row>
        <row r="32">
          <cell r="AU32">
            <v>0</v>
          </cell>
          <cell r="AV32">
            <v>0</v>
          </cell>
        </row>
        <row r="38">
          <cell r="AU38">
            <v>0</v>
          </cell>
          <cell r="AV38">
            <v>0</v>
          </cell>
        </row>
        <row r="43">
          <cell r="AU43">
            <v>0</v>
          </cell>
          <cell r="AV43">
            <v>0</v>
          </cell>
        </row>
        <row r="48">
          <cell r="AU48">
            <v>0</v>
          </cell>
          <cell r="AV48">
            <v>0</v>
          </cell>
        </row>
        <row r="53">
          <cell r="AU53">
            <v>0</v>
          </cell>
          <cell r="AV53">
            <v>0</v>
          </cell>
        </row>
        <row r="58">
          <cell r="AU58">
            <v>0</v>
          </cell>
          <cell r="AV58">
            <v>0</v>
          </cell>
        </row>
        <row r="63">
          <cell r="AU63">
            <v>0</v>
          </cell>
          <cell r="AV63">
            <v>0</v>
          </cell>
        </row>
        <row r="68">
          <cell r="AU68">
            <v>0</v>
          </cell>
          <cell r="AV68">
            <v>0</v>
          </cell>
        </row>
        <row r="73">
          <cell r="AU73">
            <v>0</v>
          </cell>
          <cell r="AV73">
            <v>0</v>
          </cell>
        </row>
        <row r="78">
          <cell r="AU78">
            <v>0</v>
          </cell>
          <cell r="AV78">
            <v>0</v>
          </cell>
        </row>
        <row r="83">
          <cell r="AU83">
            <v>0</v>
          </cell>
          <cell r="AV83">
            <v>0</v>
          </cell>
        </row>
        <row r="88">
          <cell r="AU88">
            <v>0</v>
          </cell>
          <cell r="AV88">
            <v>0</v>
          </cell>
        </row>
        <row r="93">
          <cell r="AU93">
            <v>0</v>
          </cell>
          <cell r="AV93">
            <v>0</v>
          </cell>
        </row>
        <row r="99">
          <cell r="AU99">
            <v>841465.35000000009</v>
          </cell>
          <cell r="AV99">
            <v>0</v>
          </cell>
        </row>
        <row r="107">
          <cell r="AU107">
            <v>0</v>
          </cell>
          <cell r="AV107">
            <v>0</v>
          </cell>
        </row>
        <row r="112">
          <cell r="AU112">
            <v>0</v>
          </cell>
          <cell r="AV112">
            <v>0</v>
          </cell>
        </row>
        <row r="117">
          <cell r="AU117">
            <v>0</v>
          </cell>
          <cell r="AV117">
            <v>0</v>
          </cell>
        </row>
        <row r="122">
          <cell r="AU122">
            <v>0</v>
          </cell>
        </row>
        <row r="129">
          <cell r="AU129">
            <v>0</v>
          </cell>
          <cell r="AV129">
            <v>0</v>
          </cell>
        </row>
        <row r="134">
          <cell r="AU134">
            <v>0</v>
          </cell>
          <cell r="AV134">
            <v>0</v>
          </cell>
        </row>
        <row r="139">
          <cell r="AU139">
            <v>426645.15</v>
          </cell>
          <cell r="AV139">
            <v>0</v>
          </cell>
        </row>
        <row r="144">
          <cell r="AU144">
            <v>6000</v>
          </cell>
          <cell r="AV144">
            <v>0</v>
          </cell>
        </row>
        <row r="149">
          <cell r="AU149">
            <v>0</v>
          </cell>
          <cell r="AV149">
            <v>0</v>
          </cell>
        </row>
        <row r="154">
          <cell r="AU154">
            <v>426645.15</v>
          </cell>
          <cell r="AV154">
            <v>0</v>
          </cell>
        </row>
        <row r="159">
          <cell r="AU159">
            <v>0</v>
          </cell>
          <cell r="AV159">
            <v>0</v>
          </cell>
        </row>
        <row r="164">
          <cell r="AU164">
            <v>0</v>
          </cell>
          <cell r="AV164">
            <v>0</v>
          </cell>
        </row>
        <row r="174">
          <cell r="AU174">
            <v>0</v>
          </cell>
          <cell r="AV174">
            <v>0</v>
          </cell>
        </row>
        <row r="184">
          <cell r="AU184">
            <v>701191.95</v>
          </cell>
          <cell r="AV184">
            <v>0</v>
          </cell>
        </row>
        <row r="189">
          <cell r="AU189">
            <v>0</v>
          </cell>
          <cell r="AV189">
            <v>0</v>
          </cell>
        </row>
        <row r="194">
          <cell r="AU194">
            <v>444043.5</v>
          </cell>
          <cell r="AV194">
            <v>0</v>
          </cell>
        </row>
        <row r="200">
          <cell r="AU200">
            <v>0</v>
          </cell>
          <cell r="AV200">
            <v>0</v>
          </cell>
        </row>
        <row r="210">
          <cell r="AU210">
            <v>0</v>
          </cell>
          <cell r="AV210">
            <v>0</v>
          </cell>
        </row>
        <row r="215">
          <cell r="AU215">
            <v>0</v>
          </cell>
          <cell r="AV215">
            <v>0</v>
          </cell>
        </row>
        <row r="220">
          <cell r="AU220">
            <v>0</v>
          </cell>
          <cell r="AV220">
            <v>0</v>
          </cell>
        </row>
        <row r="225">
          <cell r="AU225">
            <v>0</v>
          </cell>
          <cell r="AV225">
            <v>0</v>
          </cell>
        </row>
        <row r="241">
          <cell r="AU241">
            <v>0</v>
          </cell>
          <cell r="AV241">
            <v>0</v>
          </cell>
        </row>
        <row r="246">
          <cell r="AV246">
            <v>0</v>
          </cell>
        </row>
        <row r="251">
          <cell r="AU251">
            <v>0</v>
          </cell>
          <cell r="AV251">
            <v>0</v>
          </cell>
        </row>
        <row r="256">
          <cell r="AU256">
            <v>0</v>
          </cell>
          <cell r="AV256">
            <v>0</v>
          </cell>
        </row>
        <row r="261">
          <cell r="AV261">
            <v>0</v>
          </cell>
        </row>
        <row r="266">
          <cell r="AU266">
            <v>0</v>
          </cell>
          <cell r="AV266">
            <v>0</v>
          </cell>
        </row>
        <row r="271">
          <cell r="AU271">
            <v>0</v>
          </cell>
          <cell r="AV271">
            <v>0</v>
          </cell>
        </row>
        <row r="281">
          <cell r="AU281">
            <v>0</v>
          </cell>
          <cell r="AV281">
            <v>0</v>
          </cell>
        </row>
        <row r="286">
          <cell r="AU286">
            <v>0</v>
          </cell>
          <cell r="AV286">
            <v>0</v>
          </cell>
        </row>
        <row r="291">
          <cell r="AU291">
            <v>0</v>
          </cell>
          <cell r="AV291">
            <v>0</v>
          </cell>
        </row>
        <row r="296">
          <cell r="AU296">
            <v>0</v>
          </cell>
          <cell r="AV296">
            <v>0</v>
          </cell>
        </row>
        <row r="301">
          <cell r="AU301">
            <v>0</v>
          </cell>
          <cell r="AV301">
            <v>0</v>
          </cell>
        </row>
        <row r="307">
          <cell r="AU307">
            <v>0</v>
          </cell>
          <cell r="AV307">
            <v>0</v>
          </cell>
        </row>
        <row r="312">
          <cell r="AU312">
            <v>1377876.9000000001</v>
          </cell>
          <cell r="AV312">
            <v>0</v>
          </cell>
        </row>
        <row r="317">
          <cell r="AU317">
            <v>0</v>
          </cell>
          <cell r="AV317">
            <v>0</v>
          </cell>
        </row>
        <row r="322">
          <cell r="AU322">
            <v>0</v>
          </cell>
          <cell r="AV322">
            <v>0</v>
          </cell>
        </row>
        <row r="327">
          <cell r="AU327">
            <v>0</v>
          </cell>
          <cell r="AV327">
            <v>0</v>
          </cell>
        </row>
        <row r="332">
          <cell r="AU332">
            <v>0</v>
          </cell>
          <cell r="AV332">
            <v>0</v>
          </cell>
        </row>
        <row r="337">
          <cell r="AU337">
            <v>0</v>
          </cell>
          <cell r="AV337">
            <v>0</v>
          </cell>
        </row>
        <row r="342">
          <cell r="AU342">
            <v>0</v>
          </cell>
          <cell r="AV342">
            <v>0</v>
          </cell>
        </row>
        <row r="348">
          <cell r="AU348">
            <v>1853720.4</v>
          </cell>
          <cell r="AV348">
            <v>0</v>
          </cell>
        </row>
        <row r="358">
          <cell r="AU358">
            <v>77000</v>
          </cell>
          <cell r="AV358">
            <v>0</v>
          </cell>
        </row>
        <row r="363">
          <cell r="AU363">
            <v>142000</v>
          </cell>
          <cell r="AV363">
            <v>0</v>
          </cell>
        </row>
        <row r="383">
          <cell r="AU383">
            <v>0</v>
          </cell>
          <cell r="AV383">
            <v>0</v>
          </cell>
        </row>
        <row r="388">
          <cell r="AU388">
            <v>0</v>
          </cell>
          <cell r="AV388">
            <v>0</v>
          </cell>
        </row>
        <row r="393">
          <cell r="AU393">
            <v>0</v>
          </cell>
          <cell r="AV393">
            <v>0</v>
          </cell>
        </row>
        <row r="398">
          <cell r="AU398">
            <v>0</v>
          </cell>
          <cell r="AV398">
            <v>0</v>
          </cell>
        </row>
        <row r="403">
          <cell r="AU403">
            <v>0</v>
          </cell>
          <cell r="AV403">
            <v>0</v>
          </cell>
        </row>
        <row r="408">
          <cell r="AU408">
            <v>0</v>
          </cell>
          <cell r="AV408">
            <v>0</v>
          </cell>
        </row>
        <row r="413">
          <cell r="AV413">
            <v>0</v>
          </cell>
        </row>
        <row r="418">
          <cell r="AU418">
            <v>0</v>
          </cell>
          <cell r="AV418">
            <v>0</v>
          </cell>
        </row>
        <row r="423">
          <cell r="AU423">
            <v>0</v>
          </cell>
          <cell r="AV423">
            <v>33753576</v>
          </cell>
        </row>
        <row r="428">
          <cell r="AU428">
            <v>0</v>
          </cell>
          <cell r="AV428">
            <v>23985000</v>
          </cell>
        </row>
        <row r="435">
          <cell r="AU435">
            <v>0</v>
          </cell>
          <cell r="AV435">
            <v>0</v>
          </cell>
        </row>
        <row r="440">
          <cell r="AU440">
            <v>0</v>
          </cell>
          <cell r="AV440">
            <v>0</v>
          </cell>
        </row>
        <row r="445">
          <cell r="AU445">
            <v>0</v>
          </cell>
          <cell r="AV445">
            <v>0</v>
          </cell>
        </row>
        <row r="450">
          <cell r="AU450">
            <v>0</v>
          </cell>
          <cell r="AV450">
            <v>0</v>
          </cell>
        </row>
        <row r="455">
          <cell r="AU455">
            <v>0</v>
          </cell>
          <cell r="AV455">
            <v>0</v>
          </cell>
        </row>
        <row r="460">
          <cell r="AU460">
            <v>222021.75</v>
          </cell>
          <cell r="AV460">
            <v>0</v>
          </cell>
        </row>
        <row r="465">
          <cell r="AU465">
            <v>0</v>
          </cell>
          <cell r="AV465">
            <v>0</v>
          </cell>
        </row>
        <row r="470">
          <cell r="AU470">
            <v>0</v>
          </cell>
          <cell r="AV470">
            <v>0</v>
          </cell>
        </row>
        <row r="475">
          <cell r="AU475">
            <v>0</v>
          </cell>
          <cell r="AV475">
            <v>0</v>
          </cell>
        </row>
        <row r="480">
          <cell r="AU480">
            <v>0</v>
          </cell>
          <cell r="AV480">
            <v>0</v>
          </cell>
        </row>
        <row r="485">
          <cell r="AU485">
            <v>222021.75</v>
          </cell>
          <cell r="AV485">
            <v>0</v>
          </cell>
        </row>
        <row r="490">
          <cell r="AU490">
            <v>222021.75</v>
          </cell>
          <cell r="AV490">
            <v>0</v>
          </cell>
        </row>
        <row r="505">
          <cell r="AU505">
            <v>0</v>
          </cell>
          <cell r="AV505">
            <v>0</v>
          </cell>
        </row>
        <row r="531">
          <cell r="AV531">
            <v>0</v>
          </cell>
        </row>
        <row r="536">
          <cell r="AV536">
            <v>0</v>
          </cell>
        </row>
        <row r="541">
          <cell r="AV541">
            <v>0</v>
          </cell>
        </row>
        <row r="546">
          <cell r="AV546">
            <v>0</v>
          </cell>
        </row>
        <row r="551">
          <cell r="AV551">
            <v>0</v>
          </cell>
        </row>
        <row r="556">
          <cell r="AU556">
            <v>0</v>
          </cell>
          <cell r="AV556">
            <v>0</v>
          </cell>
        </row>
        <row r="561">
          <cell r="AV561">
            <v>0</v>
          </cell>
        </row>
        <row r="566">
          <cell r="AV566">
            <v>0</v>
          </cell>
        </row>
        <row r="571">
          <cell r="AU571">
            <v>0</v>
          </cell>
          <cell r="AV571">
            <v>0</v>
          </cell>
        </row>
        <row r="576">
          <cell r="AU576">
            <v>0</v>
          </cell>
          <cell r="AV576">
            <v>0</v>
          </cell>
        </row>
        <row r="581">
          <cell r="AU581">
            <v>0</v>
          </cell>
          <cell r="AV581">
            <v>0</v>
          </cell>
        </row>
        <row r="586">
          <cell r="AU586">
            <v>0</v>
          </cell>
          <cell r="AV586">
            <v>0</v>
          </cell>
        </row>
        <row r="591">
          <cell r="AU591">
            <v>0</v>
          </cell>
          <cell r="AV591">
            <v>0</v>
          </cell>
        </row>
        <row r="597">
          <cell r="AU597">
            <v>649055.25</v>
          </cell>
          <cell r="AV597">
            <v>0</v>
          </cell>
        </row>
        <row r="602">
          <cell r="AU602">
            <v>1261760.3999999999</v>
          </cell>
          <cell r="AV602">
            <v>0</v>
          </cell>
        </row>
        <row r="607">
          <cell r="AU607">
            <v>36000</v>
          </cell>
          <cell r="AV607">
            <v>0</v>
          </cell>
        </row>
        <row r="612">
          <cell r="AU612">
            <v>0</v>
          </cell>
          <cell r="AV612">
            <v>0</v>
          </cell>
        </row>
        <row r="617">
          <cell r="AU617">
            <v>0</v>
          </cell>
          <cell r="AV617">
            <v>0</v>
          </cell>
        </row>
        <row r="622">
          <cell r="AU622">
            <v>0</v>
          </cell>
          <cell r="AV622">
            <v>0</v>
          </cell>
        </row>
        <row r="627">
          <cell r="AU627">
            <v>0</v>
          </cell>
          <cell r="AV627">
            <v>2383494</v>
          </cell>
        </row>
        <row r="637">
          <cell r="AU637">
            <v>0</v>
          </cell>
          <cell r="AV637">
            <v>0</v>
          </cell>
        </row>
        <row r="642">
          <cell r="AU642">
            <v>0</v>
          </cell>
          <cell r="AV642">
            <v>0</v>
          </cell>
        </row>
        <row r="647">
          <cell r="AU647">
            <v>0</v>
          </cell>
          <cell r="AV647">
            <v>0</v>
          </cell>
        </row>
        <row r="652">
          <cell r="AU652">
            <v>0</v>
          </cell>
          <cell r="AV652">
            <v>0</v>
          </cell>
        </row>
        <row r="657">
          <cell r="AV657">
            <v>0</v>
          </cell>
        </row>
        <row r="662">
          <cell r="AV662">
            <v>0</v>
          </cell>
        </row>
        <row r="667">
          <cell r="AU667">
            <v>0</v>
          </cell>
          <cell r="AV667">
            <v>0</v>
          </cell>
        </row>
        <row r="672">
          <cell r="AU672">
            <v>0</v>
          </cell>
          <cell r="AV672">
            <v>0</v>
          </cell>
        </row>
        <row r="677">
          <cell r="AU677">
            <v>0</v>
          </cell>
          <cell r="AV677">
            <v>0</v>
          </cell>
        </row>
        <row r="682">
          <cell r="AU682">
            <v>0</v>
          </cell>
          <cell r="AV682">
            <v>0</v>
          </cell>
        </row>
        <row r="693">
          <cell r="AU693">
            <v>0</v>
          </cell>
          <cell r="AV693">
            <v>0</v>
          </cell>
        </row>
        <row r="698">
          <cell r="AU698">
            <v>0</v>
          </cell>
          <cell r="AV698">
            <v>0</v>
          </cell>
        </row>
        <row r="703">
          <cell r="AU703">
            <v>0</v>
          </cell>
          <cell r="AV703">
            <v>0</v>
          </cell>
        </row>
        <row r="713">
          <cell r="AU713">
            <v>0</v>
          </cell>
          <cell r="AV713">
            <v>0</v>
          </cell>
        </row>
        <row r="718">
          <cell r="AU718">
            <v>0</v>
          </cell>
          <cell r="AV718">
            <v>0</v>
          </cell>
        </row>
        <row r="723">
          <cell r="AU723">
            <v>0</v>
          </cell>
          <cell r="AV723">
            <v>0</v>
          </cell>
        </row>
        <row r="728">
          <cell r="AU728">
            <v>0</v>
          </cell>
          <cell r="AV728">
            <v>0</v>
          </cell>
        </row>
        <row r="733">
          <cell r="AU733">
            <v>0</v>
          </cell>
          <cell r="AV733">
            <v>0</v>
          </cell>
        </row>
        <row r="738">
          <cell r="AU738">
            <v>0</v>
          </cell>
          <cell r="AV738">
            <v>0</v>
          </cell>
        </row>
        <row r="743">
          <cell r="AU743">
            <v>0</v>
          </cell>
          <cell r="AV743">
            <v>0</v>
          </cell>
        </row>
        <row r="748">
          <cell r="AU748">
            <v>0</v>
          </cell>
          <cell r="AV748">
            <v>0</v>
          </cell>
        </row>
        <row r="753">
          <cell r="AU753">
            <v>0</v>
          </cell>
          <cell r="AV753">
            <v>0</v>
          </cell>
        </row>
        <row r="758">
          <cell r="AU758">
            <v>0</v>
          </cell>
          <cell r="AV758">
            <v>0</v>
          </cell>
        </row>
        <row r="763">
          <cell r="AU763">
            <v>0</v>
          </cell>
          <cell r="AV763">
            <v>0</v>
          </cell>
        </row>
        <row r="768">
          <cell r="AU768">
            <v>0</v>
          </cell>
          <cell r="AV768">
            <v>0</v>
          </cell>
        </row>
        <row r="773">
          <cell r="AU773">
            <v>0</v>
          </cell>
          <cell r="AV773">
            <v>0</v>
          </cell>
        </row>
        <row r="780">
          <cell r="AU780">
            <v>0</v>
          </cell>
          <cell r="AV780">
            <v>0</v>
          </cell>
        </row>
        <row r="785">
          <cell r="AU785">
            <v>0</v>
          </cell>
          <cell r="AV785">
            <v>0</v>
          </cell>
        </row>
        <row r="790">
          <cell r="AU790">
            <v>0</v>
          </cell>
          <cell r="AV790">
            <v>0</v>
          </cell>
        </row>
        <row r="795">
          <cell r="AU795">
            <v>0</v>
          </cell>
          <cell r="AV795">
            <v>0</v>
          </cell>
        </row>
        <row r="800">
          <cell r="AU800">
            <v>2294493.6</v>
          </cell>
          <cell r="AV800">
            <v>0</v>
          </cell>
        </row>
        <row r="805">
          <cell r="AU805">
            <v>0</v>
          </cell>
          <cell r="AV805">
            <v>0</v>
          </cell>
        </row>
        <row r="810">
          <cell r="AU810">
            <v>0</v>
          </cell>
          <cell r="AV810">
            <v>0</v>
          </cell>
        </row>
        <row r="820">
          <cell r="AU820">
            <v>0</v>
          </cell>
          <cell r="AV820">
            <v>0</v>
          </cell>
        </row>
        <row r="825">
          <cell r="AU825">
            <v>0</v>
          </cell>
          <cell r="AV825">
            <v>0</v>
          </cell>
        </row>
        <row r="830">
          <cell r="AU830">
            <v>0</v>
          </cell>
          <cell r="AV830">
            <v>0</v>
          </cell>
        </row>
        <row r="835">
          <cell r="AU835">
            <v>0</v>
          </cell>
          <cell r="AV835">
            <v>0</v>
          </cell>
        </row>
        <row r="840">
          <cell r="AU840">
            <v>0</v>
          </cell>
          <cell r="AV840">
            <v>0</v>
          </cell>
        </row>
        <row r="845">
          <cell r="AU845">
            <v>0</v>
          </cell>
          <cell r="AV845">
            <v>31894577.000000004</v>
          </cell>
        </row>
        <row r="856">
          <cell r="AU856">
            <v>0</v>
          </cell>
          <cell r="AV856">
            <v>0</v>
          </cell>
        </row>
        <row r="861">
          <cell r="AU861">
            <v>0</v>
          </cell>
          <cell r="AV861">
            <v>0</v>
          </cell>
        </row>
        <row r="866">
          <cell r="AU866">
            <v>0</v>
          </cell>
          <cell r="AV866">
            <v>0</v>
          </cell>
        </row>
        <row r="871">
          <cell r="AU871">
            <v>0</v>
          </cell>
          <cell r="AV871">
            <v>0</v>
          </cell>
        </row>
        <row r="876">
          <cell r="AU876">
            <v>0</v>
          </cell>
          <cell r="AV876">
            <v>0</v>
          </cell>
        </row>
        <row r="881">
          <cell r="AU881">
            <v>0</v>
          </cell>
          <cell r="AV881">
            <v>0</v>
          </cell>
        </row>
        <row r="886">
          <cell r="AU886">
            <v>397246.8</v>
          </cell>
          <cell r="AV886">
            <v>0</v>
          </cell>
        </row>
        <row r="891">
          <cell r="AU891">
            <v>0</v>
          </cell>
          <cell r="AV891">
            <v>0</v>
          </cell>
        </row>
        <row r="896">
          <cell r="AU896">
            <v>0</v>
          </cell>
          <cell r="AV896">
            <v>0</v>
          </cell>
        </row>
        <row r="901">
          <cell r="AU901">
            <v>0</v>
          </cell>
          <cell r="AV901">
            <v>0</v>
          </cell>
        </row>
        <row r="907">
          <cell r="AU907">
            <v>0</v>
          </cell>
          <cell r="AV907">
            <v>0</v>
          </cell>
        </row>
        <row r="912">
          <cell r="AU912">
            <v>0</v>
          </cell>
          <cell r="AV912">
            <v>0</v>
          </cell>
        </row>
        <row r="917">
          <cell r="AU917">
            <v>0</v>
          </cell>
          <cell r="AV917">
            <v>0</v>
          </cell>
        </row>
        <row r="922">
          <cell r="AU922">
            <v>0</v>
          </cell>
          <cell r="AV922">
            <v>0</v>
          </cell>
        </row>
        <row r="927">
          <cell r="AU927">
            <v>0</v>
          </cell>
          <cell r="AV927">
            <v>0</v>
          </cell>
        </row>
        <row r="932">
          <cell r="AU932">
            <v>0</v>
          </cell>
          <cell r="AV932">
            <v>0</v>
          </cell>
        </row>
        <row r="938">
          <cell r="AU938">
            <v>0</v>
          </cell>
          <cell r="AV938">
            <v>0</v>
          </cell>
        </row>
        <row r="943">
          <cell r="AU943">
            <v>0</v>
          </cell>
          <cell r="AV943">
            <v>0</v>
          </cell>
        </row>
        <row r="948">
          <cell r="AU948">
            <v>0</v>
          </cell>
          <cell r="AV948">
            <v>0</v>
          </cell>
        </row>
        <row r="953">
          <cell r="AU953">
            <v>0</v>
          </cell>
          <cell r="AV953">
            <v>0</v>
          </cell>
        </row>
        <row r="958">
          <cell r="AU958">
            <v>0</v>
          </cell>
          <cell r="AV958">
            <v>0</v>
          </cell>
        </row>
        <row r="963">
          <cell r="AU963">
            <v>0</v>
          </cell>
          <cell r="AV963">
            <v>0</v>
          </cell>
        </row>
        <row r="968">
          <cell r="AU968">
            <v>0</v>
          </cell>
          <cell r="AV968">
            <v>0</v>
          </cell>
        </row>
        <row r="973">
          <cell r="AU973">
            <v>0</v>
          </cell>
          <cell r="AV973">
            <v>0</v>
          </cell>
        </row>
      </sheetData>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2:DZ367"/>
  <sheetViews>
    <sheetView tabSelected="1" zoomScale="80" zoomScaleNormal="80" zoomScaleSheetLayoutView="87" workbookViewId="0">
      <selection activeCell="B1" sqref="B1"/>
    </sheetView>
  </sheetViews>
  <sheetFormatPr defaultColWidth="8.85546875" defaultRowHeight="12" x14ac:dyDescent="0.2"/>
  <cols>
    <col min="1" max="1" width="0.140625" style="8" customWidth="1"/>
    <col min="2" max="2" width="12.7109375" style="15" customWidth="1"/>
    <col min="3" max="3" width="36.7109375" style="15" customWidth="1"/>
    <col min="4" max="4" width="20.140625" style="15" customWidth="1"/>
    <col min="5" max="5" width="22.7109375" style="15" customWidth="1"/>
    <col min="6" max="6" width="29.5703125" style="15" customWidth="1"/>
    <col min="7" max="7" width="8.85546875" style="8"/>
    <col min="8" max="8" width="11.5703125" style="8" customWidth="1"/>
    <col min="9" max="9" width="21.85546875" style="8" customWidth="1"/>
    <col min="10" max="10" width="21.5703125" style="8" customWidth="1"/>
    <col min="11" max="11" width="21.42578125" style="8" customWidth="1"/>
    <col min="12" max="12" width="21.5703125" style="8" customWidth="1"/>
    <col min="13" max="14" width="15.7109375" style="8" customWidth="1"/>
    <col min="15" max="15" width="10.5703125" style="8" customWidth="1"/>
    <col min="16" max="16" width="22.5703125" style="8" customWidth="1"/>
    <col min="17" max="17" width="12.140625" style="8" customWidth="1"/>
    <col min="18" max="18" width="17.85546875" style="8" customWidth="1"/>
    <col min="19" max="19" width="8.85546875" style="15"/>
    <col min="20" max="20" width="52.5703125" style="15" customWidth="1"/>
    <col min="21" max="130" width="8.85546875" style="15"/>
    <col min="131" max="16384" width="8.85546875" style="8"/>
  </cols>
  <sheetData>
    <row r="2" spans="2:130" ht="39" customHeight="1" x14ac:dyDescent="0.2">
      <c r="B2" s="227"/>
      <c r="C2" s="227"/>
      <c r="D2" s="227"/>
      <c r="E2" s="227"/>
      <c r="F2" s="227"/>
      <c r="G2" s="227"/>
      <c r="H2" s="227"/>
      <c r="I2" s="227"/>
      <c r="J2" s="227"/>
      <c r="K2" s="227"/>
      <c r="L2" s="227"/>
      <c r="M2" s="227"/>
      <c r="N2" s="227"/>
      <c r="O2" s="227"/>
      <c r="P2" s="227"/>
      <c r="Q2" s="227"/>
      <c r="R2" s="227"/>
    </row>
    <row r="3" spans="2:130" ht="60.75" customHeight="1" x14ac:dyDescent="0.2">
      <c r="B3" s="218" t="s">
        <v>0</v>
      </c>
      <c r="C3" s="218"/>
      <c r="D3" s="218"/>
      <c r="E3" s="218"/>
      <c r="F3" s="218"/>
      <c r="G3" s="218"/>
      <c r="H3" s="218"/>
      <c r="I3" s="218"/>
      <c r="J3" s="218"/>
      <c r="K3" s="218"/>
      <c r="L3" s="218"/>
      <c r="M3" s="218"/>
      <c r="N3" s="218"/>
      <c r="O3" s="218"/>
      <c r="P3" s="218"/>
      <c r="Q3" s="218"/>
      <c r="R3" s="218"/>
    </row>
    <row r="4" spans="2:130" ht="43.5" customHeight="1" x14ac:dyDescent="0.2">
      <c r="B4" s="218" t="s">
        <v>1</v>
      </c>
      <c r="C4" s="218"/>
      <c r="D4" s="218"/>
      <c r="E4" s="218"/>
      <c r="F4" s="218"/>
      <c r="G4" s="218"/>
      <c r="H4" s="218"/>
      <c r="I4" s="218"/>
      <c r="J4" s="218"/>
      <c r="K4" s="218"/>
      <c r="L4" s="218"/>
      <c r="M4" s="218"/>
      <c r="N4" s="218"/>
      <c r="O4" s="218"/>
      <c r="P4" s="218"/>
      <c r="Q4" s="218"/>
      <c r="R4" s="218"/>
    </row>
    <row r="5" spans="2:130" ht="39" customHeight="1" x14ac:dyDescent="0.2">
      <c r="B5" s="226" t="s">
        <v>2</v>
      </c>
      <c r="C5" s="226"/>
      <c r="D5" s="226"/>
      <c r="E5" s="226"/>
      <c r="F5" s="226"/>
      <c r="G5" s="226"/>
      <c r="H5" s="226"/>
      <c r="I5" s="226"/>
      <c r="J5" s="226"/>
      <c r="K5" s="226"/>
      <c r="L5" s="226"/>
      <c r="M5" s="226"/>
      <c r="N5" s="226"/>
      <c r="O5" s="226"/>
      <c r="P5" s="226"/>
      <c r="Q5" s="226"/>
      <c r="R5" s="226"/>
    </row>
    <row r="6" spans="2:130" ht="30.75" customHeight="1" x14ac:dyDescent="0.2">
      <c r="B6" s="217" t="s">
        <v>3</v>
      </c>
      <c r="C6" s="217" t="s">
        <v>4</v>
      </c>
      <c r="D6" s="148" t="s">
        <v>5</v>
      </c>
      <c r="E6" s="217" t="s">
        <v>6</v>
      </c>
      <c r="F6" s="217"/>
      <c r="G6" s="224" t="s">
        <v>7</v>
      </c>
      <c r="H6" s="224"/>
      <c r="I6" s="213" t="s">
        <v>8</v>
      </c>
      <c r="J6" s="214"/>
      <c r="K6" s="214"/>
      <c r="L6" s="213" t="s">
        <v>9</v>
      </c>
      <c r="M6" s="213"/>
      <c r="N6" s="213"/>
      <c r="O6" s="213"/>
      <c r="P6" s="213"/>
      <c r="Q6" s="213"/>
      <c r="R6" s="213" t="s">
        <v>10</v>
      </c>
    </row>
    <row r="7" spans="2:130" ht="48" customHeight="1" x14ac:dyDescent="0.2">
      <c r="B7" s="217"/>
      <c r="C7" s="217"/>
      <c r="D7" s="225" t="s">
        <v>11</v>
      </c>
      <c r="E7" s="220" t="s">
        <v>12</v>
      </c>
      <c r="F7" s="220" t="s">
        <v>13</v>
      </c>
      <c r="G7" s="224" t="s">
        <v>14</v>
      </c>
      <c r="H7" s="224" t="s">
        <v>15</v>
      </c>
      <c r="I7" s="214"/>
      <c r="J7" s="214"/>
      <c r="K7" s="214"/>
      <c r="L7" s="213" t="s">
        <v>16</v>
      </c>
      <c r="M7" s="214"/>
      <c r="N7" s="214"/>
      <c r="O7" s="213" t="s">
        <v>17</v>
      </c>
      <c r="P7" s="219"/>
      <c r="Q7" s="219"/>
      <c r="R7" s="213"/>
    </row>
    <row r="8" spans="2:130" ht="24" customHeight="1" x14ac:dyDescent="0.2">
      <c r="B8" s="217"/>
      <c r="C8" s="217"/>
      <c r="D8" s="225"/>
      <c r="E8" s="221"/>
      <c r="F8" s="221"/>
      <c r="G8" s="224"/>
      <c r="H8" s="224"/>
      <c r="I8" s="147" t="s">
        <v>18</v>
      </c>
      <c r="J8" s="147" t="s">
        <v>19</v>
      </c>
      <c r="K8" s="147" t="s">
        <v>20</v>
      </c>
      <c r="L8" s="147" t="s">
        <v>21</v>
      </c>
      <c r="M8" s="147" t="s">
        <v>22</v>
      </c>
      <c r="N8" s="147" t="s">
        <v>23</v>
      </c>
      <c r="O8" s="147" t="s">
        <v>24</v>
      </c>
      <c r="P8" s="147" t="s">
        <v>25</v>
      </c>
      <c r="Q8" s="147" t="s">
        <v>26</v>
      </c>
      <c r="R8" s="147"/>
    </row>
    <row r="9" spans="2:130" ht="77.25" customHeight="1" x14ac:dyDescent="0.2">
      <c r="B9" s="117">
        <v>1.1000000000000001</v>
      </c>
      <c r="C9" s="215" t="s">
        <v>27</v>
      </c>
      <c r="D9" s="216"/>
      <c r="E9" s="9" t="s">
        <v>28</v>
      </c>
      <c r="F9" s="9" t="s">
        <v>29</v>
      </c>
      <c r="G9" s="119"/>
      <c r="H9" s="119"/>
      <c r="I9" s="20"/>
      <c r="J9" s="20"/>
      <c r="K9" s="21"/>
      <c r="L9" s="21"/>
      <c r="M9" s="21"/>
      <c r="N9" s="21"/>
      <c r="O9" s="21"/>
      <c r="P9" s="21"/>
      <c r="Q9" s="21"/>
      <c r="R9" s="21"/>
      <c r="S9" s="157"/>
    </row>
    <row r="10" spans="2:130" ht="43.5" customHeight="1" x14ac:dyDescent="0.2">
      <c r="B10" s="117"/>
      <c r="C10" s="75" t="s">
        <v>30</v>
      </c>
      <c r="D10" s="118"/>
      <c r="E10" s="9"/>
      <c r="F10" s="117"/>
      <c r="G10" s="119">
        <v>2021</v>
      </c>
      <c r="H10" s="119">
        <v>2025</v>
      </c>
      <c r="I10" s="20"/>
      <c r="J10" s="20"/>
      <c r="K10" s="21"/>
      <c r="L10" s="21"/>
      <c r="M10" s="21"/>
      <c r="N10" s="21"/>
      <c r="O10" s="21"/>
      <c r="P10" s="21"/>
      <c r="Q10" s="21"/>
      <c r="R10" s="21"/>
      <c r="S10" s="157"/>
    </row>
    <row r="11" spans="2:130" ht="87.75" customHeight="1" x14ac:dyDescent="0.2">
      <c r="B11" s="117" t="s">
        <v>31</v>
      </c>
      <c r="C11" s="69" t="s">
        <v>32</v>
      </c>
      <c r="D11" s="12" t="s">
        <v>33</v>
      </c>
      <c r="E11" s="9" t="s">
        <v>34</v>
      </c>
      <c r="F11" s="117"/>
      <c r="G11" s="119">
        <v>2021</v>
      </c>
      <c r="H11" s="119">
        <v>2025</v>
      </c>
      <c r="I11" s="20">
        <f>'[1]Incremental_Cost Year 2021'!AU11+'[1]Incremental_Cost Year 2022'!AQ12+'[1]Incremental_Cost Year 2023'!AQ12+'[1]Incremental_Cost Year 2024'!AQ12+'[1]Incremental_Cost Year 2025'!AQ12</f>
        <v>58408.35</v>
      </c>
      <c r="J11" s="20">
        <f>'[1]Incremental_Cost Year 2021'!AV11+'[1]Incremental_Cost Year 2022'!AR12+'[1]Incremental_Cost Year 2023'!AR12+'[1]Incremental_Cost Year 2024'!AR12+'[1]Incremental_Cost Year 2025'!AR12</f>
        <v>0</v>
      </c>
      <c r="K11" s="20">
        <f>I11+J11</f>
        <v>58408.35</v>
      </c>
      <c r="L11" s="21">
        <f>I11</f>
        <v>58408.35</v>
      </c>
      <c r="M11" s="21"/>
      <c r="N11" s="21"/>
      <c r="O11" s="21"/>
      <c r="P11" s="21">
        <f>J11</f>
        <v>0</v>
      </c>
      <c r="Q11" s="21"/>
      <c r="R11" s="21"/>
    </row>
    <row r="12" spans="2:130" ht="54.75" customHeight="1" x14ac:dyDescent="0.2">
      <c r="B12" s="117" t="s">
        <v>35</v>
      </c>
      <c r="C12" s="118" t="s">
        <v>36</v>
      </c>
      <c r="D12" s="12" t="s">
        <v>37</v>
      </c>
      <c r="E12" s="9" t="s">
        <v>38</v>
      </c>
      <c r="F12" s="117"/>
      <c r="G12" s="119">
        <v>2021</v>
      </c>
      <c r="H12" s="119">
        <v>2025</v>
      </c>
      <c r="I12" s="20">
        <f>'[1]Incremental_Cost Year 2021'!AU16+'[1]Incremental_Cost Year 2022'!AQ17+'[1]Incremental_Cost Year 2023'!AQ17+'[1]Incremental_Cost Year 2024'!AQ17+'[1]Incremental_Cost Year 2025'!AQ17</f>
        <v>280430.09999999998</v>
      </c>
      <c r="J12" s="20">
        <f>'[1]Incremental_Cost Year 2021'!AV16+'[1]Incremental_Cost Year 2022'!AR17+'[1]Incremental_Cost Year 2023'!AR17+'[1]Incremental_Cost Year 2024'!AR17+'[1]Incremental_Cost Year 2025'!AR17</f>
        <v>0</v>
      </c>
      <c r="K12" s="20">
        <f>I12+J12</f>
        <v>280430.09999999998</v>
      </c>
      <c r="L12" s="21">
        <f>I12</f>
        <v>280430.09999999998</v>
      </c>
      <c r="M12" s="21"/>
      <c r="N12" s="21"/>
      <c r="O12" s="21"/>
      <c r="P12" s="21">
        <f>J12</f>
        <v>0</v>
      </c>
      <c r="Q12" s="21"/>
      <c r="R12" s="21"/>
    </row>
    <row r="13" spans="2:130" ht="48" customHeight="1" x14ac:dyDescent="0.2">
      <c r="B13" s="117" t="s">
        <v>39</v>
      </c>
      <c r="C13" s="118" t="s">
        <v>40</v>
      </c>
      <c r="D13" s="12" t="s">
        <v>41</v>
      </c>
      <c r="E13" s="9" t="s">
        <v>42</v>
      </c>
      <c r="F13" s="117"/>
      <c r="G13" s="119">
        <v>2021</v>
      </c>
      <c r="H13" s="119">
        <v>2025</v>
      </c>
      <c r="I13" s="20"/>
      <c r="J13" s="20"/>
      <c r="K13" s="20">
        <f>I13+J13</f>
        <v>0</v>
      </c>
      <c r="L13" s="21">
        <f>I13</f>
        <v>0</v>
      </c>
      <c r="M13" s="21"/>
      <c r="N13" s="21"/>
      <c r="O13" s="22"/>
      <c r="P13" s="21">
        <f>J13</f>
        <v>0</v>
      </c>
      <c r="Q13" s="21"/>
      <c r="R13" s="21"/>
    </row>
    <row r="14" spans="2:130" ht="57.75" customHeight="1" x14ac:dyDescent="0.2">
      <c r="B14" s="117" t="s">
        <v>43</v>
      </c>
      <c r="C14" s="118" t="s">
        <v>44</v>
      </c>
      <c r="D14" s="12" t="s">
        <v>45</v>
      </c>
      <c r="E14" s="9" t="s">
        <v>46</v>
      </c>
      <c r="F14" s="117"/>
      <c r="G14" s="119">
        <v>2021</v>
      </c>
      <c r="H14" s="119">
        <v>2025</v>
      </c>
      <c r="I14" s="20">
        <f>'[1]Incremental_Cost Year 2021'!AU30+'[1]Incremental_Cost Year 2022'!AU27+'[1]Incremental_Cost Year 2023'!AU27+'[1]Incremental_Cost Year 2024'!AU27+'[1]Incremental_Cost Year 2025'!AU27</f>
        <v>373906.8</v>
      </c>
      <c r="J14" s="20">
        <f>'[1]Incremental_Cost Year 2021'!AV30+'[1]Incremental_Cost Year 2022'!AV27+'[1]Incremental_Cost Year 2023'!AV27+'[1]Incremental_Cost Year 2024'!AV27+'[1]Incremental_Cost Year 2025'!AV27</f>
        <v>0</v>
      </c>
      <c r="K14" s="20">
        <f>I14+J14</f>
        <v>373906.8</v>
      </c>
      <c r="L14" s="21">
        <f>I14</f>
        <v>373906.8</v>
      </c>
      <c r="M14" s="21"/>
      <c r="N14" s="21"/>
      <c r="O14" s="22"/>
      <c r="P14" s="21">
        <f>J14</f>
        <v>0</v>
      </c>
      <c r="Q14" s="21"/>
      <c r="R14" s="21"/>
    </row>
    <row r="15" spans="2:130" ht="68.25" customHeight="1" x14ac:dyDescent="0.2">
      <c r="B15" s="117" t="s">
        <v>47</v>
      </c>
      <c r="C15" s="118" t="s">
        <v>48</v>
      </c>
      <c r="D15" s="12" t="s">
        <v>49</v>
      </c>
      <c r="E15" s="9" t="s">
        <v>50</v>
      </c>
      <c r="F15" s="117"/>
      <c r="G15" s="119">
        <v>2021</v>
      </c>
      <c r="H15" s="119">
        <v>2025</v>
      </c>
      <c r="I15" s="20">
        <f>'[1]Incremental_Cost Year 2021'!AU35+'[1]Incremental_Cost Year 2022'!AU32+'[1]Incremental_Cost Year 2023'!AU32+'[1]Incremental_Cost Year 2024'!AU32+'[1]Incremental_Cost Year 2025'!AU32</f>
        <v>373906.8</v>
      </c>
      <c r="J15" s="20">
        <f>'[1]Incremental_Cost Year 2021'!AV35+'[1]Incremental_Cost Year 2022'!AV32+'[1]Incremental_Cost Year 2023'!AV32+'[1]Incremental_Cost Year 2024'!AV32+'[1]Incremental_Cost Year 2025'!AV32</f>
        <v>0</v>
      </c>
      <c r="K15" s="20">
        <f>I15+J15</f>
        <v>373906.8</v>
      </c>
      <c r="L15" s="21">
        <f>I15</f>
        <v>373906.8</v>
      </c>
      <c r="M15" s="21"/>
      <c r="N15" s="21"/>
      <c r="O15" s="22"/>
      <c r="P15" s="21">
        <f>J15</f>
        <v>0</v>
      </c>
      <c r="Q15" s="21"/>
      <c r="R15" s="21"/>
    </row>
    <row r="16" spans="2:130" s="7" customFormat="1" ht="22.5" customHeight="1" x14ac:dyDescent="0.2">
      <c r="B16" s="188"/>
      <c r="C16" s="73" t="s">
        <v>51</v>
      </c>
      <c r="D16" s="71"/>
      <c r="E16" s="71"/>
      <c r="F16" s="71"/>
      <c r="G16" s="71"/>
      <c r="H16" s="71"/>
      <c r="I16" s="149">
        <f>SUM(I11:I15)</f>
        <v>1086652.05</v>
      </c>
      <c r="J16" s="149">
        <f>SUM(J11:J15)</f>
        <v>0</v>
      </c>
      <c r="K16" s="149">
        <f>SUM(K11:K15)</f>
        <v>1086652.05</v>
      </c>
      <c r="L16" s="149">
        <f t="shared" ref="L16:R16" si="0">SUM(L11:L15)</f>
        <v>1086652.05</v>
      </c>
      <c r="M16" s="149">
        <f t="shared" si="0"/>
        <v>0</v>
      </c>
      <c r="N16" s="149">
        <f t="shared" si="0"/>
        <v>0</v>
      </c>
      <c r="O16" s="149">
        <f t="shared" si="0"/>
        <v>0</v>
      </c>
      <c r="P16" s="149">
        <f t="shared" si="0"/>
        <v>0</v>
      </c>
      <c r="Q16" s="149">
        <f>SUM(Q11:Q15)</f>
        <v>0</v>
      </c>
      <c r="R16" s="149">
        <f t="shared" si="0"/>
        <v>0</v>
      </c>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row>
    <row r="17" spans="2:19" ht="80.25" customHeight="1" x14ac:dyDescent="0.2">
      <c r="B17" s="117">
        <v>1.2</v>
      </c>
      <c r="C17" s="215" t="s">
        <v>52</v>
      </c>
      <c r="D17" s="216"/>
      <c r="E17" s="9" t="s">
        <v>53</v>
      </c>
      <c r="F17" s="9" t="s">
        <v>54</v>
      </c>
      <c r="G17" s="10"/>
      <c r="H17" s="10"/>
      <c r="I17" s="20"/>
      <c r="J17" s="20"/>
      <c r="K17" s="21"/>
      <c r="L17" s="21"/>
      <c r="M17" s="21"/>
      <c r="N17" s="21"/>
      <c r="O17" s="21"/>
      <c r="P17" s="21"/>
      <c r="Q17" s="21"/>
      <c r="R17" s="21"/>
      <c r="S17" s="157"/>
    </row>
    <row r="18" spans="2:19" ht="45" customHeight="1" x14ac:dyDescent="0.2">
      <c r="B18" s="117"/>
      <c r="C18" s="75" t="s">
        <v>55</v>
      </c>
      <c r="D18" s="118"/>
      <c r="E18" s="9"/>
      <c r="F18" s="9"/>
      <c r="G18" s="119">
        <v>2021</v>
      </c>
      <c r="H18" s="119">
        <v>2025</v>
      </c>
      <c r="I18" s="20"/>
      <c r="J18" s="20"/>
      <c r="K18" s="21"/>
      <c r="L18" s="21"/>
      <c r="M18" s="21"/>
      <c r="N18" s="21"/>
      <c r="O18" s="21"/>
      <c r="P18" s="21"/>
      <c r="Q18" s="21"/>
      <c r="R18" s="21"/>
    </row>
    <row r="19" spans="2:19" ht="45" customHeight="1" x14ac:dyDescent="0.2">
      <c r="B19" s="117" t="s">
        <v>56</v>
      </c>
      <c r="C19" s="102" t="s">
        <v>57</v>
      </c>
      <c r="D19" s="110" t="s">
        <v>58</v>
      </c>
      <c r="E19" s="9" t="s">
        <v>59</v>
      </c>
      <c r="F19" s="9"/>
      <c r="G19" s="119">
        <v>2021</v>
      </c>
      <c r="H19" s="119">
        <v>2021</v>
      </c>
      <c r="I19" s="20">
        <f>'[1]Incremental_Cost Year 2021'!AU41+'[1]Incremental_Cost Year 2022'!AU38+'[1]Incremental_Cost Year 2023'!AU38+'[1]Incremental_Cost Year 2024'!AU38+'[1]Incremental_Cost Year 2025'!AU38</f>
        <v>1682814</v>
      </c>
      <c r="J19" s="20">
        <f>'[1]Incremental_Cost Year 2021'!AV41+'[1]Incremental_Cost Year 2022'!AV38+'[1]Incremental_Cost Year 2023'!AV38+'[1]Incremental_Cost Year 2024'!AV38+'[1]Incremental_Cost Year 2025'!AV38</f>
        <v>0</v>
      </c>
      <c r="K19" s="20">
        <f>I19+J19</f>
        <v>1682814</v>
      </c>
      <c r="L19" s="21">
        <f>I19</f>
        <v>1682814</v>
      </c>
      <c r="M19" s="21"/>
      <c r="N19" s="21"/>
      <c r="O19" s="21"/>
      <c r="P19" s="21">
        <f>J19</f>
        <v>0</v>
      </c>
      <c r="Q19" s="21"/>
      <c r="R19" s="21"/>
    </row>
    <row r="20" spans="2:19" ht="49.5" customHeight="1" x14ac:dyDescent="0.2">
      <c r="B20" s="117" t="s">
        <v>60</v>
      </c>
      <c r="C20" s="109" t="s">
        <v>61</v>
      </c>
      <c r="D20" s="110" t="s">
        <v>62</v>
      </c>
      <c r="E20" s="9" t="s">
        <v>63</v>
      </c>
      <c r="F20" s="9"/>
      <c r="G20" s="119">
        <v>2021</v>
      </c>
      <c r="H20" s="119">
        <v>2021</v>
      </c>
      <c r="I20" s="20">
        <f>'[1]Incremental_Cost Year 2021'!AU50+'[1]Incremental_Cost Year 2022'!AU46+'[1]Incremental_Cost Year 2023'!AU43+'[1]Incremental_Cost Year 2024'!AU43+'[1]Incremental_Cost Year 2025'!AU43</f>
        <v>420586.8</v>
      </c>
      <c r="J20" s="20">
        <f>'[1]Incremental_Cost Year 2021'!AV50+'[1]Incremental_Cost Year 2022'!AV46+'[1]Incremental_Cost Year 2023'!AV43+'[1]Incremental_Cost Year 2024'!AV43+'[1]Incremental_Cost Year 2025'!AV43</f>
        <v>0</v>
      </c>
      <c r="K20" s="20">
        <f t="shared" ref="K20:K30" si="1">I20+J20</f>
        <v>420586.8</v>
      </c>
      <c r="L20" s="21">
        <f t="shared" ref="L20:L30" si="2">I20</f>
        <v>420586.8</v>
      </c>
      <c r="M20" s="21"/>
      <c r="N20" s="21"/>
      <c r="O20" s="22"/>
      <c r="P20" s="21">
        <f t="shared" ref="P20:P30" si="3">J20</f>
        <v>0</v>
      </c>
      <c r="Q20" s="26"/>
      <c r="R20" s="21"/>
    </row>
    <row r="21" spans="2:19" ht="57.75" customHeight="1" x14ac:dyDescent="0.2">
      <c r="B21" s="117" t="s">
        <v>64</v>
      </c>
      <c r="C21" s="109" t="s">
        <v>65</v>
      </c>
      <c r="D21" s="110" t="s">
        <v>66</v>
      </c>
      <c r="E21" s="9" t="s">
        <v>67</v>
      </c>
      <c r="F21" s="9"/>
      <c r="G21" s="119">
        <v>2021</v>
      </c>
      <c r="H21" s="119">
        <v>2022</v>
      </c>
      <c r="I21" s="20">
        <f>'[1]Incremental_Cost Year 2021'!AU55+'[1]Incremental_Cost Year 2022'!AU51+'[1]Incremental_Cost Year 2023'!AU48+'[1]Incremental_Cost Year 2024'!AU48+'[1]Incremental_Cost Year 2025'!AU48</f>
        <v>1496094</v>
      </c>
      <c r="J21" s="20">
        <f>'[1]Incremental_Cost Year 2021'!AV55+'[1]Incremental_Cost Year 2022'!AV51+'[1]Incremental_Cost Year 2023'!AV48+'[1]Incremental_Cost Year 2024'!AV48+'[1]Incremental_Cost Year 2025'!AV48</f>
        <v>0</v>
      </c>
      <c r="K21" s="20">
        <f t="shared" si="1"/>
        <v>1496094</v>
      </c>
      <c r="L21" s="21">
        <f t="shared" si="2"/>
        <v>1496094</v>
      </c>
      <c r="M21" s="21"/>
      <c r="N21" s="21"/>
      <c r="O21" s="22"/>
      <c r="P21" s="21">
        <f t="shared" si="3"/>
        <v>0</v>
      </c>
      <c r="Q21" s="26"/>
      <c r="R21" s="21"/>
    </row>
    <row r="22" spans="2:19" ht="40.5" customHeight="1" x14ac:dyDescent="0.2">
      <c r="B22" s="117" t="s">
        <v>68</v>
      </c>
      <c r="C22" s="109" t="s">
        <v>69</v>
      </c>
      <c r="D22" s="110" t="s">
        <v>70</v>
      </c>
      <c r="E22" s="9" t="s">
        <v>71</v>
      </c>
      <c r="F22" s="117"/>
      <c r="G22" s="119">
        <v>2021</v>
      </c>
      <c r="H22" s="119">
        <v>2021</v>
      </c>
      <c r="I22" s="20">
        <f>'[1]Incremental_Cost Year 2021'!AU60+'[1]Incremental_Cost Year 2022'!AU56+'[1]Incremental_Cost Year 2023'!AU53+'[1]Incremental_Cost Year 2024'!AU53+'[1]Incremental_Cost Year 2025'!AU53</f>
        <v>1215547.2</v>
      </c>
      <c r="J22" s="20">
        <f>'[1]Incremental_Cost Year 2021'!AV60+'[1]Incremental_Cost Year 2022'!AV56+'[1]Incremental_Cost Year 2023'!AV53+'[1]Incremental_Cost Year 2024'!AV53+'[1]Incremental_Cost Year 2025'!AV53</f>
        <v>0</v>
      </c>
      <c r="K22" s="20">
        <f t="shared" si="1"/>
        <v>1215547.2</v>
      </c>
      <c r="L22" s="21">
        <f t="shared" si="2"/>
        <v>1215547.2</v>
      </c>
      <c r="M22" s="21"/>
      <c r="N22" s="21"/>
      <c r="O22" s="21"/>
      <c r="P22" s="21">
        <f t="shared" si="3"/>
        <v>0</v>
      </c>
      <c r="Q22" s="21"/>
      <c r="R22" s="21"/>
    </row>
    <row r="23" spans="2:19" ht="44.25" customHeight="1" x14ac:dyDescent="0.2">
      <c r="B23" s="117" t="s">
        <v>72</v>
      </c>
      <c r="C23" s="109" t="s">
        <v>73</v>
      </c>
      <c r="D23" s="91" t="s">
        <v>74</v>
      </c>
      <c r="E23" s="9" t="s">
        <v>75</v>
      </c>
      <c r="F23" s="117"/>
      <c r="G23" s="119">
        <v>2021</v>
      </c>
      <c r="H23" s="119">
        <v>2025</v>
      </c>
      <c r="I23" s="20">
        <f>'[1]Incremental_Cost Year 2021'!AU65+'[1]Incremental_Cost Year 2022'!AT61+'[1]Incremental_Cost Year 2023'!AU58+'[1]Incremental_Cost Year 2024'!AU58+'[1]Incremental_Cost Year 2025'!AU58</f>
        <v>350450.1</v>
      </c>
      <c r="J23" s="20">
        <f>'[1]Incremental_Cost Year 2021'!AV65+'[1]Incremental_Cost Year 2022'!AU61+'[1]Incremental_Cost Year 2023'!AV58+'[1]Incremental_Cost Year 2024'!AV58+'[1]Incremental_Cost Year 2025'!AV58</f>
        <v>0</v>
      </c>
      <c r="K23" s="20">
        <f t="shared" si="1"/>
        <v>350450.1</v>
      </c>
      <c r="L23" s="21">
        <f t="shared" si="2"/>
        <v>350450.1</v>
      </c>
      <c r="M23" s="21"/>
      <c r="N23" s="21"/>
      <c r="O23" s="21"/>
      <c r="P23" s="21">
        <f t="shared" si="3"/>
        <v>0</v>
      </c>
      <c r="Q23" s="21"/>
      <c r="R23" s="21"/>
    </row>
    <row r="24" spans="2:19" ht="57" customHeight="1" x14ac:dyDescent="0.2">
      <c r="B24" s="117" t="s">
        <v>76</v>
      </c>
      <c r="C24" s="109" t="s">
        <v>77</v>
      </c>
      <c r="D24" s="91" t="s">
        <v>78</v>
      </c>
      <c r="E24" s="9" t="s">
        <v>79</v>
      </c>
      <c r="F24" s="117"/>
      <c r="G24" s="119">
        <v>2021</v>
      </c>
      <c r="H24" s="119">
        <v>2025</v>
      </c>
      <c r="I24" s="20">
        <f>'[1]Incremental_Cost Year 2021'!AU70+'[1]Incremental_Cost Year 2022'!AU66+'[1]Incremental_Cost Year 2023'!AU63+'[1]Incremental_Cost Year 2024'!AU63+'[1]Incremental_Cost Year 2025'!AU63</f>
        <v>350450.1</v>
      </c>
      <c r="J24" s="20">
        <f>'[1]Incremental_Cost Year 2021'!AV70+'[1]Incremental_Cost Year 2022'!AV66+'[1]Incremental_Cost Year 2023'!AV63+'[1]Incremental_Cost Year 2024'!AV63+'[1]Incremental_Cost Year 2025'!AV63</f>
        <v>0</v>
      </c>
      <c r="K24" s="20">
        <f t="shared" si="1"/>
        <v>350450.1</v>
      </c>
      <c r="L24" s="21">
        <f t="shared" si="2"/>
        <v>350450.1</v>
      </c>
      <c r="M24" s="21"/>
      <c r="N24" s="21"/>
      <c r="O24" s="21"/>
      <c r="P24" s="21">
        <f t="shared" si="3"/>
        <v>0</v>
      </c>
      <c r="Q24" s="21"/>
      <c r="R24" s="21"/>
    </row>
    <row r="25" spans="2:19" ht="53.25" customHeight="1" x14ac:dyDescent="0.2">
      <c r="B25" s="117" t="s">
        <v>80</v>
      </c>
      <c r="C25" s="109" t="s">
        <v>81</v>
      </c>
      <c r="D25" s="91" t="s">
        <v>82</v>
      </c>
      <c r="E25" s="9" t="s">
        <v>83</v>
      </c>
      <c r="F25" s="117"/>
      <c r="G25" s="119">
        <v>2021</v>
      </c>
      <c r="H25" s="119">
        <v>2025</v>
      </c>
      <c r="I25" s="20">
        <f>'[1]Incremental_Cost Year 2021'!AU75+'[1]Incremental_Cost Year 2022'!AU71+'[1]Incremental_Cost Year 2023'!AU68+'[1]Incremental_Cost Year 2024'!AU68+'[1]Incremental_Cost Year 2025'!AU68</f>
        <v>2102700.6</v>
      </c>
      <c r="J25" s="20">
        <f>'[1]Incremental_Cost Year 2021'!AV75+'[1]Incremental_Cost Year 2022'!AV71+'[1]Incremental_Cost Year 2023'!AV68+'[1]Incremental_Cost Year 2024'!AV68+'[1]Incremental_Cost Year 2025'!AV68</f>
        <v>0</v>
      </c>
      <c r="K25" s="20">
        <f t="shared" si="1"/>
        <v>2102700.6</v>
      </c>
      <c r="L25" s="21">
        <f t="shared" si="2"/>
        <v>2102700.6</v>
      </c>
      <c r="M25" s="21"/>
      <c r="N25" s="21"/>
      <c r="O25" s="21"/>
      <c r="P25" s="21">
        <f t="shared" si="3"/>
        <v>0</v>
      </c>
      <c r="Q25" s="21"/>
      <c r="R25" s="21"/>
    </row>
    <row r="26" spans="2:19" ht="30" customHeight="1" x14ac:dyDescent="0.2">
      <c r="B26" s="117" t="s">
        <v>84</v>
      </c>
      <c r="C26" s="118" t="s">
        <v>85</v>
      </c>
      <c r="D26" s="91" t="s">
        <v>86</v>
      </c>
      <c r="E26" s="9" t="s">
        <v>87</v>
      </c>
      <c r="F26" s="117"/>
      <c r="G26" s="119">
        <v>2021</v>
      </c>
      <c r="H26" s="119">
        <v>2025</v>
      </c>
      <c r="I26" s="20">
        <f>'[1]Incremental_Cost Year 2021'!AU80+'[1]Incremental_Cost Year 2022'!AU76+'[1]Incremental_Cost Year 2023'!AU73+'[1]Incremental_Cost Year 2024'!AU73+'[1]Incremental_Cost Year 2025'!AU73</f>
        <v>1051350.3</v>
      </c>
      <c r="J26" s="20">
        <f>'[1]Incremental_Cost Year 2021'!AV80+'[1]Incremental_Cost Year 2022'!AV76+'[1]Incremental_Cost Year 2023'!AV73+'[1]Incremental_Cost Year 2024'!AV73+'[1]Incremental_Cost Year 2025'!AV73</f>
        <v>0</v>
      </c>
      <c r="K26" s="20">
        <f t="shared" si="1"/>
        <v>1051350.3</v>
      </c>
      <c r="L26" s="21">
        <f t="shared" si="2"/>
        <v>1051350.3</v>
      </c>
      <c r="M26" s="21"/>
      <c r="N26" s="21"/>
      <c r="O26" s="21"/>
      <c r="P26" s="21">
        <f t="shared" si="3"/>
        <v>0</v>
      </c>
      <c r="Q26" s="21"/>
      <c r="R26" s="21"/>
    </row>
    <row r="27" spans="2:19" ht="61.5" customHeight="1" x14ac:dyDescent="0.2">
      <c r="B27" s="117" t="s">
        <v>88</v>
      </c>
      <c r="C27" s="118" t="s">
        <v>89</v>
      </c>
      <c r="D27" s="12" t="s">
        <v>90</v>
      </c>
      <c r="E27" s="9" t="s">
        <v>91</v>
      </c>
      <c r="F27" s="117"/>
      <c r="G27" s="119">
        <v>2021</v>
      </c>
      <c r="H27" s="119">
        <v>2025</v>
      </c>
      <c r="I27" s="20">
        <f>'[1]Incremental_Cost Year 2021'!AU85+'[1]Incremental_Cost Year 2022'!AU81+'[1]Incremental_Cost Year 2023'!AU78+'[1]Incremental_Cost Year 2024'!AU78+'[1]Incremental_Cost Year 2025'!AU78</f>
        <v>315527.625</v>
      </c>
      <c r="J27" s="20">
        <f>'[1]Incremental_Cost Year 2021'!AV85+'[1]Incremental_Cost Year 2022'!AV81+'[1]Incremental_Cost Year 2023'!AV78+'[1]Incremental_Cost Year 2024'!AV78+'[1]Incremental_Cost Year 2025'!AV78</f>
        <v>0</v>
      </c>
      <c r="K27" s="20">
        <f t="shared" si="1"/>
        <v>315527.625</v>
      </c>
      <c r="L27" s="21">
        <f t="shared" si="2"/>
        <v>315527.625</v>
      </c>
      <c r="M27" s="21"/>
      <c r="N27" s="21"/>
      <c r="O27" s="21"/>
      <c r="P27" s="21">
        <f t="shared" si="3"/>
        <v>0</v>
      </c>
      <c r="Q27" s="21"/>
      <c r="R27" s="21"/>
    </row>
    <row r="28" spans="2:19" ht="59.25" customHeight="1" x14ac:dyDescent="0.2">
      <c r="B28" s="117" t="s">
        <v>92</v>
      </c>
      <c r="C28" s="118" t="s">
        <v>93</v>
      </c>
      <c r="D28" s="12" t="s">
        <v>94</v>
      </c>
      <c r="E28" s="9" t="s">
        <v>95</v>
      </c>
      <c r="F28" s="117"/>
      <c r="G28" s="119">
        <v>2021</v>
      </c>
      <c r="H28" s="119">
        <v>2025</v>
      </c>
      <c r="I28" s="20">
        <f>'[1]Incremental_Cost Year 2021'!AU90+'[1]Incremental_Cost Year 2022'!AU86+'[1]Incremental_Cost Year 2023'!AU83+'[1]Incremental_Cost Year 2024'!AU83+'[1]Incremental_Cost Year 2025'!AU83</f>
        <v>549879.375</v>
      </c>
      <c r="J28" s="20">
        <f>'[1]Incremental_Cost Year 2021'!AV90+'[1]Incremental_Cost Year 2022'!AV86+'[1]Incremental_Cost Year 2023'!AV83+'[1]Incremental_Cost Year 2024'!AV83+'[1]Incremental_Cost Year 2025'!AV83</f>
        <v>0</v>
      </c>
      <c r="K28" s="20">
        <f t="shared" si="1"/>
        <v>549879.375</v>
      </c>
      <c r="L28" s="21">
        <f t="shared" si="2"/>
        <v>549879.375</v>
      </c>
      <c r="M28" s="21"/>
      <c r="N28" s="21"/>
      <c r="O28" s="21"/>
      <c r="P28" s="21">
        <f t="shared" si="3"/>
        <v>0</v>
      </c>
      <c r="Q28" s="21"/>
      <c r="R28" s="21"/>
    </row>
    <row r="29" spans="2:19" ht="33.75" customHeight="1" x14ac:dyDescent="0.2">
      <c r="B29" s="117" t="s">
        <v>96</v>
      </c>
      <c r="C29" s="34" t="s">
        <v>97</v>
      </c>
      <c r="D29" s="14" t="s">
        <v>98</v>
      </c>
      <c r="E29" s="9" t="s">
        <v>99</v>
      </c>
      <c r="F29" s="117"/>
      <c r="G29" s="119">
        <v>2021</v>
      </c>
      <c r="H29" s="119">
        <v>2025</v>
      </c>
      <c r="I29" s="20">
        <f>'[1]Incremental_Cost Year 2021'!AU95+'[1]Incremental_Cost Year 2022'!AU91+'[1]Incremental_Cost Year 2023'!AU88+'[1]Incremental_Cost Year 2024'!AU88+'[1]Incremental_Cost Year 2025'!AU88</f>
        <v>631055.25</v>
      </c>
      <c r="J29" s="20">
        <f>'[1]Incremental_Cost Year 2021'!AV95+'[1]Incremental_Cost Year 2022'!AV91+'[1]Incremental_Cost Year 2023'!AV88+'[1]Incremental_Cost Year 2024'!AV88+'[1]Incremental_Cost Year 2025'!AV88</f>
        <v>0</v>
      </c>
      <c r="K29" s="20">
        <f t="shared" si="1"/>
        <v>631055.25</v>
      </c>
      <c r="L29" s="21">
        <f t="shared" si="2"/>
        <v>631055.25</v>
      </c>
      <c r="M29" s="21"/>
      <c r="N29" s="21"/>
      <c r="O29" s="21"/>
      <c r="P29" s="21">
        <f t="shared" si="3"/>
        <v>0</v>
      </c>
      <c r="Q29" s="21"/>
      <c r="R29" s="21"/>
    </row>
    <row r="30" spans="2:19" ht="31.5" customHeight="1" x14ac:dyDescent="0.2">
      <c r="B30" s="117" t="s">
        <v>100</v>
      </c>
      <c r="C30" s="118" t="s">
        <v>101</v>
      </c>
      <c r="D30" s="14" t="s">
        <v>102</v>
      </c>
      <c r="E30" s="9" t="s">
        <v>103</v>
      </c>
      <c r="F30" s="117"/>
      <c r="G30" s="119">
        <v>2021</v>
      </c>
      <c r="H30" s="119">
        <v>2025</v>
      </c>
      <c r="I30" s="20">
        <f>'[1]Incremental_Cost Year 2021'!AU100+'[1]Incremental_Cost Year 2022'!AU96+'[1]Incremental_Cost Year 2023'!AU93+'[1]Incremental_Cost Year 2024'!AU93+'[1]Incremental_Cost Year 2025'!AU93</f>
        <v>315527.625</v>
      </c>
      <c r="J30" s="20">
        <f>'[1]Incremental_Cost Year 2021'!AV100+'[1]Incremental_Cost Year 2022'!AV96+'[1]Incremental_Cost Year 2023'!AV93+'[1]Incremental_Cost Year 2024'!AV93+'[1]Incremental_Cost Year 2025'!AV93</f>
        <v>0</v>
      </c>
      <c r="K30" s="20">
        <f t="shared" si="1"/>
        <v>315527.625</v>
      </c>
      <c r="L30" s="21">
        <f t="shared" si="2"/>
        <v>315527.625</v>
      </c>
      <c r="M30" s="21"/>
      <c r="N30" s="21"/>
      <c r="O30" s="21"/>
      <c r="P30" s="21">
        <f t="shared" si="3"/>
        <v>0</v>
      </c>
      <c r="Q30" s="21"/>
      <c r="R30" s="21"/>
    </row>
    <row r="31" spans="2:19" ht="24" customHeight="1" x14ac:dyDescent="0.2">
      <c r="B31" s="71"/>
      <c r="C31" s="73" t="s">
        <v>104</v>
      </c>
      <c r="D31" s="74"/>
      <c r="E31" s="71"/>
      <c r="F31" s="71"/>
      <c r="G31" s="71"/>
      <c r="H31" s="71"/>
      <c r="I31" s="70">
        <f>SUM(I19:I30)</f>
        <v>10481982.975</v>
      </c>
      <c r="J31" s="70">
        <f>SUM(J19:J30)</f>
        <v>0</v>
      </c>
      <c r="K31" s="70">
        <f>SUM(K19:K30)</f>
        <v>10481982.975</v>
      </c>
      <c r="L31" s="70">
        <f>SUM(L17:L30)</f>
        <v>10481982.975</v>
      </c>
      <c r="M31" s="70">
        <f t="shared" ref="M31:R31" si="4">SUM(M17:M30)</f>
        <v>0</v>
      </c>
      <c r="N31" s="70">
        <f t="shared" si="4"/>
        <v>0</v>
      </c>
      <c r="O31" s="70">
        <f t="shared" si="4"/>
        <v>0</v>
      </c>
      <c r="P31" s="70">
        <f t="shared" si="4"/>
        <v>0</v>
      </c>
      <c r="Q31" s="70">
        <f t="shared" si="4"/>
        <v>0</v>
      </c>
      <c r="R31" s="70">
        <f t="shared" si="4"/>
        <v>0</v>
      </c>
    </row>
    <row r="32" spans="2:19" ht="105" customHeight="1" x14ac:dyDescent="0.2">
      <c r="B32" s="117">
        <v>1.3</v>
      </c>
      <c r="C32" s="215" t="s">
        <v>105</v>
      </c>
      <c r="D32" s="216"/>
      <c r="E32" s="9" t="s">
        <v>106</v>
      </c>
      <c r="F32" s="9" t="s">
        <v>107</v>
      </c>
      <c r="G32" s="119"/>
      <c r="H32" s="119"/>
      <c r="I32" s="20"/>
      <c r="J32" s="20"/>
      <c r="K32" s="21"/>
      <c r="L32" s="21"/>
      <c r="M32" s="21"/>
      <c r="N32" s="21"/>
      <c r="O32" s="21"/>
      <c r="P32" s="21"/>
      <c r="Q32" s="21"/>
      <c r="R32" s="21"/>
    </row>
    <row r="33" spans="1:130" ht="48.75" customHeight="1" x14ac:dyDescent="0.2">
      <c r="B33" s="117"/>
      <c r="C33" s="75" t="s">
        <v>108</v>
      </c>
      <c r="D33" s="118"/>
      <c r="E33" s="117"/>
      <c r="F33" s="117"/>
      <c r="G33" s="119">
        <v>2021</v>
      </c>
      <c r="H33" s="119">
        <v>2025</v>
      </c>
      <c r="I33" s="20"/>
      <c r="J33" s="20"/>
      <c r="K33" s="21"/>
      <c r="L33" s="21"/>
      <c r="M33" s="21"/>
      <c r="N33" s="21"/>
      <c r="O33" s="21"/>
      <c r="P33" s="21"/>
      <c r="Q33" s="21"/>
      <c r="R33" s="21"/>
    </row>
    <row r="34" spans="1:130" ht="47.25" customHeight="1" x14ac:dyDescent="0.2">
      <c r="B34" s="117" t="s">
        <v>109</v>
      </c>
      <c r="C34" s="69" t="s">
        <v>110</v>
      </c>
      <c r="D34" s="110" t="s">
        <v>111</v>
      </c>
      <c r="E34" s="9" t="s">
        <v>112</v>
      </c>
      <c r="F34" s="117"/>
      <c r="G34" s="119">
        <v>2021</v>
      </c>
      <c r="H34" s="119">
        <v>2025</v>
      </c>
      <c r="I34" s="20">
        <f>'[1]Incremental_Cost Year 2021'!AU106+'[1]Incremental_Cost Year 2022'!AU102+'[1]Incremental_Cost Year 2023'!AU99+'[1]Incremental_Cost Year 2024'!AU99+'[1]Incremental_Cost Year 2025'!AU99</f>
        <v>8412727.9499999993</v>
      </c>
      <c r="J34" s="20">
        <f>'[1]Incremental_Cost Year 2021'!AV106+'[1]Incremental_Cost Year 2022'!AV102+'[1]Incremental_Cost Year 2023'!AV99+'[1]Incremental_Cost Year 2024'!AV99+'[1]Incremental_Cost Year 2025'!AV99</f>
        <v>0</v>
      </c>
      <c r="K34" s="20">
        <f>I34+J34</f>
        <v>8412727.9499999993</v>
      </c>
      <c r="L34" s="21">
        <f>I34</f>
        <v>8412727.9499999993</v>
      </c>
      <c r="M34" s="21"/>
      <c r="N34" s="21"/>
      <c r="O34" s="21"/>
      <c r="P34" s="21">
        <f>J34</f>
        <v>0</v>
      </c>
      <c r="Q34" s="21"/>
      <c r="R34" s="21"/>
    </row>
    <row r="35" spans="1:130" ht="69" customHeight="1" x14ac:dyDescent="0.2">
      <c r="B35" s="117" t="s">
        <v>113</v>
      </c>
      <c r="C35" s="118" t="s">
        <v>114</v>
      </c>
      <c r="D35" s="110" t="s">
        <v>115</v>
      </c>
      <c r="E35" s="9" t="s">
        <v>116</v>
      </c>
      <c r="F35" s="117"/>
      <c r="G35" s="119">
        <v>2021</v>
      </c>
      <c r="H35" s="119">
        <v>2023</v>
      </c>
      <c r="I35" s="20">
        <f>'[1]Incremental_Cost Year 2021'!AU115+'[1]Incremental_Cost Year 2022'!AU111+'[1]Incremental_Cost Year 2023'!AU108+'[1]Incremental_Cost Year 2024'!AU108+'[1]Incremental_Cost Year 2025'!AU107</f>
        <v>1801910.3</v>
      </c>
      <c r="J35" s="20">
        <f>'[1]Incremental_Cost Year 2021'!AV115+'[1]Incremental_Cost Year 2022'!AV111+'[1]Incremental_Cost Year 2023'!AV108+'[1]Incremental_Cost Year 2024'!AV108+'[1]Incremental_Cost Year 2025'!AV107</f>
        <v>0</v>
      </c>
      <c r="K35" s="20">
        <f>I35+J35</f>
        <v>1801910.3</v>
      </c>
      <c r="L35" s="21">
        <f>I35</f>
        <v>1801910.3</v>
      </c>
      <c r="M35" s="21"/>
      <c r="N35" s="21"/>
      <c r="O35" s="21"/>
      <c r="P35" s="21">
        <f>J35</f>
        <v>0</v>
      </c>
      <c r="Q35" s="21"/>
      <c r="R35" s="21"/>
    </row>
    <row r="36" spans="1:130" ht="45.75" customHeight="1" x14ac:dyDescent="0.2">
      <c r="B36" s="117" t="s">
        <v>117</v>
      </c>
      <c r="C36" s="118" t="s">
        <v>118</v>
      </c>
      <c r="D36" s="1"/>
      <c r="E36" s="9" t="s">
        <v>119</v>
      </c>
      <c r="F36" s="117"/>
      <c r="G36" s="119">
        <v>2021</v>
      </c>
      <c r="H36" s="119">
        <v>2025</v>
      </c>
      <c r="I36" s="20">
        <f>'[1]Incremental_Cost Year 2021'!AU120+'[1]Incremental_Cost Year 2022'!AU116+'[1]Incremental_Cost Year 2023'!AU113+'[1]Incremental_Cost Year 2024'!AU113+'[1]Incremental_Cost Year 2025'!AU112</f>
        <v>0</v>
      </c>
      <c r="J36" s="20">
        <f>'[1]Incremental_Cost Year 2021'!AV120+'[1]Incremental_Cost Year 2022'!AV116+'[1]Incremental_Cost Year 2023'!AV113+'[1]Incremental_Cost Year 2024'!AV113+'[1]Incremental_Cost Year 2025'!AV112</f>
        <v>0</v>
      </c>
      <c r="K36" s="20">
        <f>I36+J36</f>
        <v>0</v>
      </c>
      <c r="L36" s="21">
        <f>I36</f>
        <v>0</v>
      </c>
      <c r="M36" s="21"/>
      <c r="N36" s="21"/>
      <c r="O36" s="21"/>
      <c r="P36" s="21">
        <f>J36</f>
        <v>0</v>
      </c>
      <c r="Q36" s="21"/>
      <c r="R36" s="21"/>
    </row>
    <row r="37" spans="1:130" ht="53.25" customHeight="1" x14ac:dyDescent="0.2">
      <c r="B37" s="117" t="s">
        <v>120</v>
      </c>
      <c r="C37" s="118" t="s">
        <v>121</v>
      </c>
      <c r="D37" s="12" t="s">
        <v>122</v>
      </c>
      <c r="E37" s="9" t="s">
        <v>123</v>
      </c>
      <c r="F37" s="117"/>
      <c r="G37" s="119">
        <v>2021</v>
      </c>
      <c r="H37" s="119">
        <v>2025</v>
      </c>
      <c r="I37" s="22">
        <f>'[1]Incremental_Cost Year 2021'!AU125+'[1]Incremental_Cost Year 2022'!AU121+'[1]Incremental_Cost Year 2023'!AU118+'[1]Incremental_Cost Year 2024'!AU118+'[1]Incremental_Cost Year 2025'!AU117</f>
        <v>350450.1</v>
      </c>
      <c r="J37" s="22">
        <f>'[1]Incremental_Cost Year 2021'!AV125+'[1]Incremental_Cost Year 2022'!AV121+'[1]Incremental_Cost Year 2023'!AV118+'[1]Incremental_Cost Year 2024'!AV118+'[1]Incremental_Cost Year 2025'!AV117</f>
        <v>0</v>
      </c>
      <c r="K37" s="20">
        <f>I37+J37</f>
        <v>350450.1</v>
      </c>
      <c r="L37" s="21">
        <f>I37</f>
        <v>350450.1</v>
      </c>
      <c r="M37" s="21"/>
      <c r="N37" s="21"/>
      <c r="O37" s="21"/>
      <c r="P37" s="21">
        <f>J37</f>
        <v>0</v>
      </c>
      <c r="Q37" s="21"/>
      <c r="R37" s="21"/>
    </row>
    <row r="38" spans="1:130" ht="60" customHeight="1" x14ac:dyDescent="0.2">
      <c r="B38" s="117" t="s">
        <v>124</v>
      </c>
      <c r="C38" s="118" t="s">
        <v>125</v>
      </c>
      <c r="D38" s="1"/>
      <c r="E38" s="9" t="s">
        <v>126</v>
      </c>
      <c r="F38" s="117"/>
      <c r="G38" s="119">
        <v>2021</v>
      </c>
      <c r="H38" s="119">
        <v>2025</v>
      </c>
      <c r="I38" s="20">
        <f>'[1]Incremental_Cost Year 2021'!AU130+'[1]Incremental_Cost Year 2022'!AU126+'[1]Incremental_Cost Year 2023'!AU123+'[1]Incremental_Cost Year 2024'!AU123+'[1]Incremental_Cost Year 2025'!AU122</f>
        <v>0</v>
      </c>
      <c r="J38" s="20">
        <v>352189102.16499996</v>
      </c>
      <c r="K38" s="20">
        <f>I38+J38</f>
        <v>352189102.16499996</v>
      </c>
      <c r="L38" s="21">
        <f>I38</f>
        <v>0</v>
      </c>
      <c r="M38" s="21"/>
      <c r="N38" s="21"/>
      <c r="O38" s="21"/>
      <c r="P38" s="21">
        <f>J38</f>
        <v>352189102.16499996</v>
      </c>
      <c r="Q38" s="21"/>
      <c r="R38" s="21"/>
    </row>
    <row r="39" spans="1:130" s="37" customFormat="1" ht="27" customHeight="1" x14ac:dyDescent="0.2">
      <c r="A39" s="15"/>
      <c r="B39" s="152"/>
      <c r="C39" s="150" t="s">
        <v>127</v>
      </c>
      <c r="D39" s="151"/>
      <c r="E39" s="152"/>
      <c r="F39" s="152"/>
      <c r="G39" s="152"/>
      <c r="H39" s="153"/>
      <c r="I39" s="154">
        <f>SUM(I34:I38)</f>
        <v>10565088.35</v>
      </c>
      <c r="J39" s="154">
        <f>SUM(J34:J38)</f>
        <v>352189102.16499996</v>
      </c>
      <c r="K39" s="154">
        <f>SUM(K34:K38)</f>
        <v>362754190.51499999</v>
      </c>
      <c r="L39" s="154">
        <f t="shared" ref="L39:R39" si="5">SUM(L32:L38)</f>
        <v>10565088.35</v>
      </c>
      <c r="M39" s="154">
        <f t="shared" si="5"/>
        <v>0</v>
      </c>
      <c r="N39" s="154">
        <f t="shared" si="5"/>
        <v>0</v>
      </c>
      <c r="O39" s="154">
        <f t="shared" si="5"/>
        <v>0</v>
      </c>
      <c r="P39" s="154">
        <f t="shared" si="5"/>
        <v>352189102.16499996</v>
      </c>
      <c r="Q39" s="154">
        <f t="shared" si="5"/>
        <v>0</v>
      </c>
      <c r="R39" s="154">
        <f t="shared" si="5"/>
        <v>0</v>
      </c>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row>
    <row r="40" spans="1:130" s="37" customFormat="1" ht="69.75" customHeight="1" x14ac:dyDescent="0.2">
      <c r="A40" s="15"/>
      <c r="B40" s="155"/>
      <c r="C40" s="222" t="s">
        <v>128</v>
      </c>
      <c r="D40" s="223"/>
      <c r="E40" s="155"/>
      <c r="F40" s="155"/>
      <c r="G40" s="155"/>
      <c r="H40" s="155"/>
      <c r="I40" s="156">
        <f>I16+I31+I39</f>
        <v>22133723.375</v>
      </c>
      <c r="J40" s="156">
        <f t="shared" ref="J40:R40" si="6">J16+J31+J39</f>
        <v>352189102.16499996</v>
      </c>
      <c r="K40" s="156">
        <f t="shared" si="6"/>
        <v>374322825.53999996</v>
      </c>
      <c r="L40" s="156">
        <f t="shared" si="6"/>
        <v>22133723.375</v>
      </c>
      <c r="M40" s="156">
        <f t="shared" si="6"/>
        <v>0</v>
      </c>
      <c r="N40" s="156">
        <f t="shared" si="6"/>
        <v>0</v>
      </c>
      <c r="O40" s="156">
        <f t="shared" si="6"/>
        <v>0</v>
      </c>
      <c r="P40" s="156">
        <f t="shared" si="6"/>
        <v>352189102.16499996</v>
      </c>
      <c r="Q40" s="156">
        <f t="shared" si="6"/>
        <v>0</v>
      </c>
      <c r="R40" s="156">
        <f t="shared" si="6"/>
        <v>0</v>
      </c>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row>
    <row r="41" spans="1:130" ht="113.25" customHeight="1" x14ac:dyDescent="0.2">
      <c r="B41" s="218" t="s">
        <v>129</v>
      </c>
      <c r="C41" s="218"/>
      <c r="D41" s="218"/>
      <c r="E41" s="218"/>
      <c r="F41" s="218"/>
      <c r="G41" s="218"/>
      <c r="H41" s="218"/>
      <c r="I41" s="218"/>
      <c r="J41" s="218"/>
      <c r="K41" s="218"/>
      <c r="L41" s="218"/>
      <c r="M41" s="218"/>
      <c r="N41" s="218"/>
      <c r="O41" s="218"/>
      <c r="P41" s="218"/>
      <c r="Q41" s="218"/>
      <c r="R41" s="218"/>
    </row>
    <row r="42" spans="1:130" ht="43.5" customHeight="1" x14ac:dyDescent="0.2">
      <c r="B42" s="218" t="s">
        <v>130</v>
      </c>
      <c r="C42" s="218"/>
      <c r="D42" s="218"/>
      <c r="E42" s="218"/>
      <c r="F42" s="218"/>
      <c r="G42" s="218"/>
      <c r="H42" s="218"/>
      <c r="I42" s="218"/>
      <c r="J42" s="218"/>
      <c r="K42" s="218"/>
      <c r="L42" s="218"/>
      <c r="M42" s="218"/>
      <c r="N42" s="218"/>
      <c r="O42" s="218"/>
      <c r="P42" s="218"/>
      <c r="Q42" s="218"/>
      <c r="R42" s="218"/>
    </row>
    <row r="43" spans="1:130" ht="51" customHeight="1" x14ac:dyDescent="0.2">
      <c r="A43" s="7"/>
      <c r="B43" s="226" t="s">
        <v>131</v>
      </c>
      <c r="C43" s="226"/>
      <c r="D43" s="226"/>
      <c r="E43" s="226"/>
      <c r="F43" s="226"/>
      <c r="G43" s="226"/>
      <c r="H43" s="226"/>
      <c r="I43" s="226"/>
      <c r="J43" s="226"/>
      <c r="K43" s="226"/>
      <c r="L43" s="226"/>
      <c r="M43" s="226"/>
      <c r="N43" s="226"/>
      <c r="O43" s="226"/>
      <c r="P43" s="226"/>
      <c r="Q43" s="226"/>
      <c r="R43" s="226"/>
    </row>
    <row r="44" spans="1:130" ht="63.75" customHeight="1" x14ac:dyDescent="0.2">
      <c r="A44" s="7"/>
      <c r="B44" s="217" t="s">
        <v>132</v>
      </c>
      <c r="C44" s="217" t="s">
        <v>133</v>
      </c>
      <c r="D44" s="148" t="s">
        <v>134</v>
      </c>
      <c r="E44" s="217" t="s">
        <v>135</v>
      </c>
      <c r="F44" s="217"/>
      <c r="G44" s="224" t="s">
        <v>136</v>
      </c>
      <c r="H44" s="224"/>
      <c r="I44" s="213" t="s">
        <v>137</v>
      </c>
      <c r="J44" s="214"/>
      <c r="K44" s="214"/>
      <c r="L44" s="213" t="s">
        <v>138</v>
      </c>
      <c r="M44" s="213"/>
      <c r="N44" s="213"/>
      <c r="O44" s="213"/>
      <c r="P44" s="213"/>
      <c r="Q44" s="213"/>
      <c r="R44" s="213" t="s">
        <v>139</v>
      </c>
    </row>
    <row r="45" spans="1:130" ht="48" customHeight="1" x14ac:dyDescent="0.2">
      <c r="A45" s="7"/>
      <c r="B45" s="217"/>
      <c r="C45" s="217"/>
      <c r="D45" s="225" t="s">
        <v>140</v>
      </c>
      <c r="E45" s="220" t="s">
        <v>141</v>
      </c>
      <c r="F45" s="220" t="s">
        <v>142</v>
      </c>
      <c r="G45" s="224" t="s">
        <v>143</v>
      </c>
      <c r="H45" s="224" t="s">
        <v>144</v>
      </c>
      <c r="I45" s="214"/>
      <c r="J45" s="214"/>
      <c r="K45" s="214"/>
      <c r="L45" s="213" t="s">
        <v>145</v>
      </c>
      <c r="M45" s="214"/>
      <c r="N45" s="214"/>
      <c r="O45" s="213" t="s">
        <v>146</v>
      </c>
      <c r="P45" s="219"/>
      <c r="Q45" s="219"/>
      <c r="R45" s="213"/>
    </row>
    <row r="46" spans="1:130" ht="22.5" customHeight="1" x14ac:dyDescent="0.2">
      <c r="B46" s="217"/>
      <c r="C46" s="217"/>
      <c r="D46" s="225"/>
      <c r="E46" s="221"/>
      <c r="F46" s="221"/>
      <c r="G46" s="224"/>
      <c r="H46" s="224"/>
      <c r="I46" s="147" t="s">
        <v>147</v>
      </c>
      <c r="J46" s="147" t="s">
        <v>148</v>
      </c>
      <c r="K46" s="147" t="s">
        <v>149</v>
      </c>
      <c r="L46" s="147" t="s">
        <v>150</v>
      </c>
      <c r="M46" s="147" t="s">
        <v>151</v>
      </c>
      <c r="N46" s="147" t="s">
        <v>152</v>
      </c>
      <c r="O46" s="147" t="s">
        <v>153</v>
      </c>
      <c r="P46" s="147" t="s">
        <v>154</v>
      </c>
      <c r="Q46" s="147" t="s">
        <v>155</v>
      </c>
      <c r="R46" s="147"/>
    </row>
    <row r="47" spans="1:130" ht="69.75" customHeight="1" x14ac:dyDescent="0.2">
      <c r="B47" s="117">
        <v>2.1</v>
      </c>
      <c r="C47" s="215" t="s">
        <v>156</v>
      </c>
      <c r="D47" s="216"/>
      <c r="E47" s="12" t="s">
        <v>157</v>
      </c>
      <c r="F47" s="13" t="s">
        <v>158</v>
      </c>
      <c r="G47" s="119"/>
      <c r="H47" s="119"/>
      <c r="I47" s="20"/>
      <c r="J47" s="20"/>
      <c r="K47" s="160"/>
      <c r="L47" s="160"/>
      <c r="M47" s="160"/>
      <c r="N47" s="160"/>
      <c r="O47" s="160"/>
      <c r="P47" s="160"/>
      <c r="Q47" s="160"/>
      <c r="R47" s="160"/>
    </row>
    <row r="48" spans="1:130" ht="51" customHeight="1" x14ac:dyDescent="0.2">
      <c r="B48" s="117"/>
      <c r="C48" s="75" t="s">
        <v>159</v>
      </c>
      <c r="D48" s="118"/>
      <c r="E48" s="72"/>
      <c r="F48" s="72"/>
      <c r="G48" s="119">
        <v>2021</v>
      </c>
      <c r="H48" s="119">
        <v>2025</v>
      </c>
      <c r="I48" s="20"/>
      <c r="J48" s="20"/>
      <c r="K48" s="160"/>
      <c r="L48" s="160"/>
      <c r="M48" s="160"/>
      <c r="N48" s="160"/>
      <c r="O48" s="160"/>
      <c r="P48" s="160"/>
      <c r="Q48" s="160"/>
      <c r="R48" s="160"/>
    </row>
    <row r="49" spans="2:130" ht="55.5" customHeight="1" x14ac:dyDescent="0.2">
      <c r="B49" s="117" t="s">
        <v>160</v>
      </c>
      <c r="C49" s="69" t="s">
        <v>161</v>
      </c>
      <c r="D49" s="110" t="s">
        <v>162</v>
      </c>
      <c r="E49" s="12" t="s">
        <v>163</v>
      </c>
      <c r="F49" s="13" t="s">
        <v>164</v>
      </c>
      <c r="G49" s="119">
        <v>2021</v>
      </c>
      <c r="H49" s="119">
        <v>2025</v>
      </c>
      <c r="I49" s="20">
        <f>'[1]Incremental_Cost Year 2021'!AU137+'[1]Incremental_Cost Year 2022'!AU133+'[1]Incremental_Cost Year 2023'!AU130+'[1]Incremental_Cost Year 2024'!AU130+'[1]Incremental_Cost Year 2025'!AU129</f>
        <v>3225799.35</v>
      </c>
      <c r="J49" s="20">
        <f>'[1]Incremental_Cost Year 2021'!AV137+'[1]Incremental_Cost Year 2022'!AV133+'[1]Incremental_Cost Year 2023'!AV130+'[1]Incremental_Cost Year 2024'!AV130+'[1]Incremental_Cost Year 2025'!AV129</f>
        <v>0</v>
      </c>
      <c r="K49" s="20">
        <f>I49+J49</f>
        <v>3225799.35</v>
      </c>
      <c r="L49" s="160">
        <f>I49</f>
        <v>3225799.35</v>
      </c>
      <c r="M49" s="160"/>
      <c r="N49" s="160"/>
      <c r="O49" s="160"/>
      <c r="P49" s="160">
        <f>J49</f>
        <v>0</v>
      </c>
      <c r="Q49" s="160"/>
      <c r="R49" s="160"/>
    </row>
    <row r="50" spans="2:130" ht="48.75" customHeight="1" x14ac:dyDescent="0.2">
      <c r="B50" s="117" t="s">
        <v>165</v>
      </c>
      <c r="C50" s="118" t="s">
        <v>166</v>
      </c>
      <c r="D50" s="110" t="s">
        <v>167</v>
      </c>
      <c r="E50" s="12" t="s">
        <v>168</v>
      </c>
      <c r="F50" s="13" t="s">
        <v>169</v>
      </c>
      <c r="G50" s="119">
        <v>2021</v>
      </c>
      <c r="H50" s="119">
        <v>2025</v>
      </c>
      <c r="I50" s="22">
        <f>'[1]Incremental_Cost Year 2021'!AU142+'[1]Incremental_Cost Year 2022'!AU138+'[1]Incremental_Cost Year 2023'!AU135+'[1]Incremental_Cost Year 2024'!AU135+'[1]Incremental_Cost Year 2025'!AU134</f>
        <v>1394169.675</v>
      </c>
      <c r="J50" s="22">
        <f>'[1]Incremental_Cost Year 2021'!AV142+'[1]Incremental_Cost Year 2022'!AV138+'[1]Incremental_Cost Year 2023'!AV135+'[1]Incremental_Cost Year 2024'!AV135+'[1]Incremental_Cost Year 2025'!AV134</f>
        <v>0</v>
      </c>
      <c r="K50" s="20">
        <f t="shared" ref="K50:K62" si="7">I50+J50</f>
        <v>1394169.675</v>
      </c>
      <c r="L50" s="160">
        <f t="shared" ref="L50:L62" si="8">I50</f>
        <v>1394169.675</v>
      </c>
      <c r="M50" s="21"/>
      <c r="N50" s="21"/>
      <c r="O50" s="22"/>
      <c r="P50" s="160">
        <f t="shared" ref="P50:P62" si="9">J50</f>
        <v>0</v>
      </c>
      <c r="Q50" s="26"/>
      <c r="R50" s="21"/>
    </row>
    <row r="51" spans="2:130" ht="39.75" customHeight="1" x14ac:dyDescent="0.2">
      <c r="B51" s="88" t="s">
        <v>170</v>
      </c>
      <c r="C51" s="69" t="s">
        <v>171</v>
      </c>
      <c r="D51" s="12" t="s">
        <v>172</v>
      </c>
      <c r="E51" s="12" t="s">
        <v>173</v>
      </c>
      <c r="F51" s="13" t="s">
        <v>174</v>
      </c>
      <c r="G51" s="119">
        <v>2021</v>
      </c>
      <c r="H51" s="119">
        <v>2025</v>
      </c>
      <c r="I51" s="20">
        <f>'[1]Incremental_Cost Year 2021'!AU147+'[1]Incremental_Cost Year 2022'!AU143+'[1]Incremental_Cost Year 2023'!AU140+'[1]Incremental_Cost Year 2024'!AU140+'[1]Incremental_Cost Year 2025'!AU139</f>
        <v>859348.65</v>
      </c>
      <c r="J51" s="20">
        <f>'[1]Incremental_Cost Year 2021'!AV147+'[1]Incremental_Cost Year 2022'!AV143+'[1]Incremental_Cost Year 2023'!AV140+'[1]Incremental_Cost Year 2024'!AV140+'[1]Incremental_Cost Year 2025'!AV139</f>
        <v>0</v>
      </c>
      <c r="K51" s="20">
        <f t="shared" si="7"/>
        <v>859348.65</v>
      </c>
      <c r="L51" s="160">
        <f t="shared" si="8"/>
        <v>859348.65</v>
      </c>
      <c r="M51" s="26"/>
      <c r="N51" s="21"/>
      <c r="O51" s="26"/>
      <c r="P51" s="160">
        <f t="shared" si="9"/>
        <v>0</v>
      </c>
      <c r="Q51" s="26"/>
      <c r="R51" s="21"/>
    </row>
    <row r="52" spans="2:130" ht="42" customHeight="1" x14ac:dyDescent="0.2">
      <c r="B52" s="88" t="s">
        <v>175</v>
      </c>
      <c r="C52" s="69" t="s">
        <v>176</v>
      </c>
      <c r="D52" s="110" t="s">
        <v>177</v>
      </c>
      <c r="E52" s="12" t="s">
        <v>178</v>
      </c>
      <c r="F52" s="13" t="s">
        <v>179</v>
      </c>
      <c r="G52" s="119">
        <v>2021</v>
      </c>
      <c r="H52" s="119">
        <v>2025</v>
      </c>
      <c r="I52" s="20">
        <f>'[1]Incremental_Cost Year 2021'!AU152+'[1]Incremental_Cost Year 2022'!AU148+'[1]Incremental_Cost Year 2023'!AU145+'[1]Incremental_Cost Year 2024'!AU145+'[1]Incremental_Cost Year 2025'!AU144</f>
        <v>1105700.3999999999</v>
      </c>
      <c r="J52" s="20">
        <f>'[1]Incremental_Cost Year 2021'!AV152+'[1]Incremental_Cost Year 2022'!AV148+'[1]Incremental_Cost Year 2023'!AV145+'[1]Incremental_Cost Year 2024'!AV145+'[1]Incremental_Cost Year 2025'!AV144</f>
        <v>0</v>
      </c>
      <c r="K52" s="20">
        <f t="shared" si="7"/>
        <v>1105700.3999999999</v>
      </c>
      <c r="L52" s="160">
        <f t="shared" si="8"/>
        <v>1105700.3999999999</v>
      </c>
      <c r="M52" s="26"/>
      <c r="N52" s="21"/>
      <c r="O52" s="26"/>
      <c r="P52" s="160">
        <f t="shared" si="9"/>
        <v>0</v>
      </c>
      <c r="Q52" s="26"/>
      <c r="R52" s="21"/>
    </row>
    <row r="53" spans="2:130" ht="38.25" customHeight="1" x14ac:dyDescent="0.2">
      <c r="B53" s="88" t="s">
        <v>180</v>
      </c>
      <c r="C53" s="69" t="s">
        <v>181</v>
      </c>
      <c r="D53" s="110" t="s">
        <v>182</v>
      </c>
      <c r="E53" s="12" t="s">
        <v>183</v>
      </c>
      <c r="F53" s="13" t="s">
        <v>184</v>
      </c>
      <c r="G53" s="119">
        <v>2021</v>
      </c>
      <c r="H53" s="119">
        <v>2025</v>
      </c>
      <c r="I53" s="20">
        <f>'[1]Incremental_Cost Year 2021'!AU157+'[1]Incremental_Cost Year 2022'!AU153+'[1]Incremental_Cost Year 2023'!AU150+'[1]Incremental_Cost Year 2024'!AU150+'[1]Incremental_Cost Year 2025'!AU149</f>
        <v>1373169.675</v>
      </c>
      <c r="J53" s="20">
        <f>'[1]Incremental_Cost Year 2021'!AV157+'[1]Incremental_Cost Year 2022'!AV153+'[1]Incremental_Cost Year 2023'!AV150+'[1]Incremental_Cost Year 2024'!AV150+'[1]Incremental_Cost Year 2025'!AV149</f>
        <v>0</v>
      </c>
      <c r="K53" s="20">
        <f t="shared" si="7"/>
        <v>1373169.675</v>
      </c>
      <c r="L53" s="160">
        <f t="shared" si="8"/>
        <v>1373169.675</v>
      </c>
      <c r="M53" s="26"/>
      <c r="N53" s="21"/>
      <c r="O53" s="26"/>
      <c r="P53" s="160">
        <f t="shared" si="9"/>
        <v>0</v>
      </c>
      <c r="Q53" s="26"/>
      <c r="R53" s="21"/>
    </row>
    <row r="54" spans="2:130" ht="45.75" customHeight="1" x14ac:dyDescent="0.2">
      <c r="B54" s="88" t="s">
        <v>185</v>
      </c>
      <c r="C54" s="69" t="s">
        <v>186</v>
      </c>
      <c r="D54" s="12" t="s">
        <v>187</v>
      </c>
      <c r="E54" s="12" t="s">
        <v>188</v>
      </c>
      <c r="F54" s="13" t="s">
        <v>189</v>
      </c>
      <c r="G54" s="119">
        <v>2021</v>
      </c>
      <c r="H54" s="119">
        <v>2025</v>
      </c>
      <c r="I54" s="20">
        <f>'[1]Incremental_Cost Year 2021'!AU162+'[1]Incremental_Cost Year 2022'!AU158+'[1]Incremental_Cost Year 2023'!AU155+'[1]Incremental_Cost Year 2024'!AU155+'[1]Incremental_Cost Year 2025'!AU154</f>
        <v>859348.65</v>
      </c>
      <c r="J54" s="20">
        <f>'[1]Incremental_Cost Year 2021'!AV162+'[1]Incremental_Cost Year 2022'!AV158+'[1]Incremental_Cost Year 2023'!AV155+'[1]Incremental_Cost Year 2024'!AV155+'[1]Incremental_Cost Year 2025'!AV154</f>
        <v>0</v>
      </c>
      <c r="K54" s="20">
        <f t="shared" si="7"/>
        <v>859348.65</v>
      </c>
      <c r="L54" s="160">
        <f t="shared" si="8"/>
        <v>859348.65</v>
      </c>
      <c r="M54" s="26"/>
      <c r="N54" s="21"/>
      <c r="O54" s="26"/>
      <c r="P54" s="160">
        <f t="shared" si="9"/>
        <v>0</v>
      </c>
      <c r="Q54" s="26"/>
      <c r="R54" s="21"/>
    </row>
    <row r="55" spans="2:130" ht="49.5" customHeight="1" x14ac:dyDescent="0.2">
      <c r="B55" s="88" t="s">
        <v>190</v>
      </c>
      <c r="C55" s="69" t="s">
        <v>191</v>
      </c>
      <c r="D55" s="12" t="s">
        <v>192</v>
      </c>
      <c r="E55" s="12" t="s">
        <v>193</v>
      </c>
      <c r="F55" s="13" t="s">
        <v>194</v>
      </c>
      <c r="G55" s="119">
        <v>2021</v>
      </c>
      <c r="H55" s="119">
        <v>2025</v>
      </c>
      <c r="I55" s="20">
        <f>'[1]Incremental_Cost Year 2021'!AU167+'[1]Incremental_Cost Year 2022'!AU163+'[1]Incremental_Cost Year 2023'!AU160+'[1]Incremental_Cost Year 2024'!AU160+'[1]Incremental_Cost Year 2025'!AU159</f>
        <v>889348.65</v>
      </c>
      <c r="J55" s="20">
        <f>'[1]Incremental_Cost Year 2021'!AV167+'[1]Incremental_Cost Year 2022'!AV163+'[1]Incremental_Cost Year 2023'!AV160+'[1]Incremental_Cost Year 2024'!AV160+'[1]Incremental_Cost Year 2025'!AV159</f>
        <v>0</v>
      </c>
      <c r="K55" s="20">
        <f t="shared" si="7"/>
        <v>889348.65</v>
      </c>
      <c r="L55" s="160">
        <f t="shared" si="8"/>
        <v>889348.65</v>
      </c>
      <c r="M55" s="26"/>
      <c r="N55" s="21"/>
      <c r="O55" s="26"/>
      <c r="P55" s="160">
        <f t="shared" si="9"/>
        <v>0</v>
      </c>
      <c r="Q55" s="26"/>
      <c r="R55" s="21"/>
    </row>
    <row r="56" spans="2:130" ht="56.25" customHeight="1" x14ac:dyDescent="0.2">
      <c r="B56" s="88" t="s">
        <v>195</v>
      </c>
      <c r="C56" s="69" t="s">
        <v>196</v>
      </c>
      <c r="D56" s="110" t="s">
        <v>197</v>
      </c>
      <c r="E56" s="12" t="s">
        <v>198</v>
      </c>
      <c r="F56" s="13" t="s">
        <v>199</v>
      </c>
      <c r="G56" s="119">
        <v>2021</v>
      </c>
      <c r="H56" s="119">
        <v>2025</v>
      </c>
      <c r="I56" s="20">
        <f>'[1]Incremental_Cost Year 2021'!AU172+'[1]Incremental_Cost Year 2022'!AU168+'[1]Incremental_Cost Year 2023'!AU165+'[1]Incremental_Cost Year 2024'!AU165+'[1]Incremental_Cost Year 2025'!AU164</f>
        <v>1754697.3</v>
      </c>
      <c r="J56" s="20">
        <f>'[1]Incremental_Cost Year 2021'!AV172+'[1]Incremental_Cost Year 2022'!AV168+'[1]Incremental_Cost Year 2023'!AV165+'[1]Incremental_Cost Year 2024'!AV165+'[1]Incremental_Cost Year 2025'!AV164</f>
        <v>0</v>
      </c>
      <c r="K56" s="20">
        <f t="shared" si="7"/>
        <v>1754697.3</v>
      </c>
      <c r="L56" s="160">
        <f t="shared" si="8"/>
        <v>1754697.3</v>
      </c>
      <c r="M56" s="26"/>
      <c r="N56" s="21"/>
      <c r="O56" s="26"/>
      <c r="P56" s="160">
        <f t="shared" si="9"/>
        <v>0</v>
      </c>
      <c r="Q56" s="26"/>
      <c r="R56" s="21"/>
    </row>
    <row r="57" spans="2:130" ht="56.25" customHeight="1" x14ac:dyDescent="0.2">
      <c r="B57" s="88" t="s">
        <v>200</v>
      </c>
      <c r="C57" s="69" t="s">
        <v>201</v>
      </c>
      <c r="D57" s="12" t="s">
        <v>202</v>
      </c>
      <c r="E57" s="12" t="s">
        <v>203</v>
      </c>
      <c r="F57" s="13" t="s">
        <v>204</v>
      </c>
      <c r="G57" s="119">
        <v>2021</v>
      </c>
      <c r="H57" s="119">
        <v>2025</v>
      </c>
      <c r="I57" s="20">
        <v>967525</v>
      </c>
      <c r="J57" s="20">
        <v>0</v>
      </c>
      <c r="K57" s="20">
        <f t="shared" si="7"/>
        <v>967525</v>
      </c>
      <c r="L57" s="160">
        <v>967525</v>
      </c>
      <c r="M57" s="26"/>
      <c r="N57" s="21"/>
      <c r="O57" s="26"/>
      <c r="P57" s="160">
        <v>0</v>
      </c>
      <c r="Q57" s="26"/>
      <c r="R57" s="21"/>
    </row>
    <row r="58" spans="2:130" ht="63.75" customHeight="1" x14ac:dyDescent="0.2">
      <c r="B58" s="88" t="s">
        <v>205</v>
      </c>
      <c r="C58" s="69" t="s">
        <v>206</v>
      </c>
      <c r="D58" s="110" t="s">
        <v>207</v>
      </c>
      <c r="E58" s="9" t="s">
        <v>208</v>
      </c>
      <c r="F58" s="9" t="s">
        <v>209</v>
      </c>
      <c r="G58" s="119">
        <v>2021</v>
      </c>
      <c r="H58" s="119">
        <v>2025</v>
      </c>
      <c r="I58" s="20">
        <f>'[1]Incremental_Cost Year 2021'!AU182+'[1]Incremental_Cost Year 2022'!AU173+'[1]Incremental_Cost Year 2023'!AU175+'[1]Incremental_Cost Year 2024'!AU170+'[1]Incremental_Cost Year 2025'!AU174</f>
        <v>2370585.75</v>
      </c>
      <c r="J58" s="20">
        <f>'[1]Incremental_Cost Year 2021'!AV182+'[1]Incremental_Cost Year 2022'!AV173+'[1]Incremental_Cost Year 2023'!AV175+'[1]Incremental_Cost Year 2024'!AV170+'[1]Incremental_Cost Year 2025'!AV174</f>
        <v>0</v>
      </c>
      <c r="K58" s="20">
        <f t="shared" si="7"/>
        <v>2370585.75</v>
      </c>
      <c r="L58" s="160">
        <f t="shared" si="8"/>
        <v>2370585.75</v>
      </c>
      <c r="M58" s="26"/>
      <c r="N58" s="21"/>
      <c r="O58" s="26"/>
      <c r="P58" s="160">
        <f t="shared" si="9"/>
        <v>0</v>
      </c>
      <c r="Q58" s="26"/>
      <c r="R58" s="21"/>
    </row>
    <row r="59" spans="2:130" ht="47.25" customHeight="1" x14ac:dyDescent="0.2">
      <c r="B59" s="117" t="s">
        <v>210</v>
      </c>
      <c r="C59" s="69" t="s">
        <v>211</v>
      </c>
      <c r="D59" s="110" t="s">
        <v>212</v>
      </c>
      <c r="E59" s="9" t="s">
        <v>213</v>
      </c>
      <c r="F59" s="9" t="s">
        <v>214</v>
      </c>
      <c r="G59" s="119">
        <v>2021</v>
      </c>
      <c r="H59" s="119">
        <v>2022</v>
      </c>
      <c r="I59" s="20">
        <f>'[1]Incremental_Cost Year 2021'!AU187+'[1]Incremental_Cost Year 2022'!AU178+'[1]Incremental_Cost Year 2023'!AU185+'[1]Incremental_Cost Year 2024'!AU185+'[1]Incremental_Cost Year 2025'!AU184</f>
        <v>5794680.1500000004</v>
      </c>
      <c r="J59" s="20">
        <f>'[1]Incremental_Cost Year 2021'!AV187+'[1]Incremental_Cost Year 2022'!AV178+'[1]Incremental_Cost Year 2023'!AV185+'[1]Incremental_Cost Year 2024'!AV185+'[1]Incremental_Cost Year 2025'!AV184</f>
        <v>0</v>
      </c>
      <c r="K59" s="20">
        <f t="shared" si="7"/>
        <v>5794680.1500000004</v>
      </c>
      <c r="L59" s="160">
        <f t="shared" si="8"/>
        <v>5794680.1500000004</v>
      </c>
      <c r="M59" s="26"/>
      <c r="N59" s="21"/>
      <c r="O59" s="26"/>
      <c r="P59" s="160">
        <f t="shared" si="9"/>
        <v>0</v>
      </c>
      <c r="Q59" s="26"/>
      <c r="R59" s="21"/>
    </row>
    <row r="60" spans="2:130" ht="39" customHeight="1" x14ac:dyDescent="0.2">
      <c r="B60" s="117" t="s">
        <v>215</v>
      </c>
      <c r="C60" s="69" t="s">
        <v>216</v>
      </c>
      <c r="D60" s="110" t="s">
        <v>217</v>
      </c>
      <c r="E60" s="9" t="s">
        <v>218</v>
      </c>
      <c r="F60" s="10" t="s">
        <v>219</v>
      </c>
      <c r="G60" s="119">
        <v>2021</v>
      </c>
      <c r="H60" s="119">
        <v>2025</v>
      </c>
      <c r="I60" s="25">
        <v>2546744.1</v>
      </c>
      <c r="J60" s="25"/>
      <c r="K60" s="20">
        <f t="shared" si="7"/>
        <v>2546744.1</v>
      </c>
      <c r="L60" s="160">
        <f t="shared" si="8"/>
        <v>2546744.1</v>
      </c>
      <c r="M60" s="26"/>
      <c r="N60" s="21"/>
      <c r="O60" s="25"/>
      <c r="P60" s="160">
        <f t="shared" si="9"/>
        <v>0</v>
      </c>
      <c r="Q60" s="26"/>
      <c r="R60" s="21"/>
    </row>
    <row r="61" spans="2:130" ht="55.5" customHeight="1" x14ac:dyDescent="0.2">
      <c r="B61" s="101" t="s">
        <v>220</v>
      </c>
      <c r="C61" s="69" t="s">
        <v>221</v>
      </c>
      <c r="D61" s="110" t="s">
        <v>222</v>
      </c>
      <c r="E61" s="9" t="s">
        <v>223</v>
      </c>
      <c r="F61" s="9" t="s">
        <v>224</v>
      </c>
      <c r="G61" s="119">
        <v>2021</v>
      </c>
      <c r="H61" s="119">
        <v>2022</v>
      </c>
      <c r="I61" s="25">
        <f>'[1]Incremental_Cost Year 2022'!AU188+'[1]Incremental_Cost Year 2023'!AU190+'[1]Incremental_Cost Year 2024'!AU190+'[1]Incremental_Cost Year 2025'!AU189</f>
        <v>2359557.2999999998</v>
      </c>
      <c r="J61" s="25">
        <f>'[1]Incremental_Cost Year 2022'!AV188+'[1]Incremental_Cost Year 2023'!AV190+'[1]Incremental_Cost Year 2024'!AV190+'[1]Incremental_Cost Year 2025'!AV189</f>
        <v>0</v>
      </c>
      <c r="K61" s="20">
        <f t="shared" si="7"/>
        <v>2359557.2999999998</v>
      </c>
      <c r="L61" s="160">
        <f t="shared" si="8"/>
        <v>2359557.2999999998</v>
      </c>
      <c r="M61" s="26"/>
      <c r="N61" s="21"/>
      <c r="O61" s="25"/>
      <c r="P61" s="160">
        <f t="shared" si="9"/>
        <v>0</v>
      </c>
      <c r="Q61" s="26"/>
      <c r="R61" s="21"/>
    </row>
    <row r="62" spans="2:130" s="15" customFormat="1" ht="55.5" customHeight="1" x14ac:dyDescent="0.2">
      <c r="B62" s="101" t="s">
        <v>225</v>
      </c>
      <c r="C62" s="63" t="s">
        <v>226</v>
      </c>
      <c r="D62" s="12" t="s">
        <v>227</v>
      </c>
      <c r="E62" s="9" t="s">
        <v>228</v>
      </c>
      <c r="F62" s="10" t="s">
        <v>229</v>
      </c>
      <c r="G62" s="119">
        <v>2024</v>
      </c>
      <c r="H62" s="119">
        <v>2025</v>
      </c>
      <c r="I62" s="27">
        <f>'[1]Incremental_Cost Year 2021'!AU202+'[1]Incremental_Cost Year 2022'!AU193+'[1]Incremental_Cost Year 2023'!AU195+'[1]Incremental_Cost Year 2024'!AU195+'[1]Incremental_Cost Year 2025'!AU194</f>
        <v>888087</v>
      </c>
      <c r="J62" s="27">
        <f>'[1]Incremental_Cost Year 2021'!AV202+'[1]Incremental_Cost Year 2022'!AV193+'[1]Incremental_Cost Year 2023'!AV195+'[1]Incremental_Cost Year 2024'!AV195+'[1]Incremental_Cost Year 2025'!AV194</f>
        <v>0</v>
      </c>
      <c r="K62" s="20">
        <f t="shared" si="7"/>
        <v>888087</v>
      </c>
      <c r="L62" s="160">
        <f t="shared" si="8"/>
        <v>888087</v>
      </c>
      <c r="M62" s="27"/>
      <c r="N62" s="27"/>
      <c r="O62" s="27"/>
      <c r="P62" s="160">
        <f t="shared" si="9"/>
        <v>0</v>
      </c>
      <c r="Q62" s="27"/>
      <c r="R62" s="21"/>
    </row>
    <row r="63" spans="2:130" s="7" customFormat="1" ht="30.75" customHeight="1" x14ac:dyDescent="0.2">
      <c r="B63" s="71"/>
      <c r="C63" s="73" t="s">
        <v>230</v>
      </c>
      <c r="D63" s="74"/>
      <c r="E63" s="71"/>
      <c r="F63" s="161" t="s">
        <v>231</v>
      </c>
      <c r="G63" s="71"/>
      <c r="H63" s="71"/>
      <c r="I63" s="70">
        <f>SUM(I49:I62)</f>
        <v>26388761.650000002</v>
      </c>
      <c r="J63" s="70">
        <f t="shared" ref="J63:R63" si="10">SUM(J49:J62)</f>
        <v>0</v>
      </c>
      <c r="K63" s="70">
        <f t="shared" si="10"/>
        <v>26388761.650000002</v>
      </c>
      <c r="L63" s="70">
        <f t="shared" si="10"/>
        <v>26388761.650000002</v>
      </c>
      <c r="M63" s="70">
        <f t="shared" si="10"/>
        <v>0</v>
      </c>
      <c r="N63" s="70">
        <f t="shared" si="10"/>
        <v>0</v>
      </c>
      <c r="O63" s="70">
        <f t="shared" si="10"/>
        <v>0</v>
      </c>
      <c r="P63" s="70">
        <f t="shared" si="10"/>
        <v>0</v>
      </c>
      <c r="Q63" s="70">
        <f t="shared" si="10"/>
        <v>0</v>
      </c>
      <c r="R63" s="70">
        <f t="shared" si="10"/>
        <v>0</v>
      </c>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row>
    <row r="64" spans="2:130" ht="71.25" customHeight="1" x14ac:dyDescent="0.2">
      <c r="B64" s="88">
        <v>2.2000000000000002</v>
      </c>
      <c r="C64" s="215" t="s">
        <v>232</v>
      </c>
      <c r="D64" s="216"/>
      <c r="E64" s="12" t="s">
        <v>233</v>
      </c>
      <c r="F64" s="13" t="s">
        <v>234</v>
      </c>
      <c r="G64" s="68"/>
      <c r="H64" s="68"/>
      <c r="I64" s="23"/>
      <c r="J64" s="23"/>
      <c r="K64" s="26"/>
      <c r="L64" s="26"/>
      <c r="M64" s="26"/>
      <c r="N64" s="26"/>
      <c r="O64" s="26"/>
      <c r="P64" s="26"/>
      <c r="Q64" s="26"/>
      <c r="R64" s="26"/>
    </row>
    <row r="65" spans="2:18" ht="42.75" customHeight="1" x14ac:dyDescent="0.2">
      <c r="B65" s="88"/>
      <c r="C65" s="75" t="s">
        <v>235</v>
      </c>
      <c r="D65" s="118"/>
      <c r="E65" s="88"/>
      <c r="F65" s="88"/>
      <c r="G65" s="101">
        <v>2021</v>
      </c>
      <c r="H65" s="101">
        <v>2025</v>
      </c>
      <c r="I65" s="23"/>
      <c r="J65" s="23"/>
      <c r="K65" s="26"/>
      <c r="L65" s="26"/>
      <c r="M65" s="26"/>
      <c r="N65" s="26"/>
      <c r="O65" s="26"/>
      <c r="P65" s="26"/>
      <c r="Q65" s="26"/>
      <c r="R65" s="26"/>
    </row>
    <row r="66" spans="2:18" ht="52.5" customHeight="1" x14ac:dyDescent="0.2">
      <c r="B66" s="88" t="s">
        <v>236</v>
      </c>
      <c r="C66" s="69" t="s">
        <v>237</v>
      </c>
      <c r="D66" s="162"/>
      <c r="E66" s="12" t="s">
        <v>238</v>
      </c>
      <c r="F66" s="13" t="s">
        <v>239</v>
      </c>
      <c r="G66" s="101">
        <v>2021</v>
      </c>
      <c r="H66" s="101">
        <v>2025</v>
      </c>
      <c r="I66" s="23">
        <f>'[1]Incremental_Cost Year 2021'!AU208+'[1]Incremental_Cost Year 2022'!AU199+'[1]Incremental_Cost Year 2023'!AU201+'[1]Incremental_Cost Year 2024'!AU201+'[1]Incremental_Cost Year 2025'!AU200</f>
        <v>0</v>
      </c>
      <c r="J66" s="23">
        <f>'[1]Incremental_Cost Year 2021'!AV208+'[1]Incremental_Cost Year 2022'!AV199+'[1]Incremental_Cost Year 2023'!AV201+'[1]Incremental_Cost Year 2024'!AV201+'[1]Incremental_Cost Year 2025'!AV200</f>
        <v>0</v>
      </c>
      <c r="K66" s="23">
        <f t="shared" ref="K66:K71" si="11">I66+J66</f>
        <v>0</v>
      </c>
      <c r="L66" s="26">
        <f t="shared" ref="L66:L71" si="12">I66</f>
        <v>0</v>
      </c>
      <c r="M66" s="26"/>
      <c r="N66" s="26"/>
      <c r="O66" s="26"/>
      <c r="P66" s="26">
        <f t="shared" ref="P66:P71" si="13">J66</f>
        <v>0</v>
      </c>
      <c r="Q66" s="26"/>
      <c r="R66" s="26"/>
    </row>
    <row r="67" spans="2:18" ht="54" customHeight="1" x14ac:dyDescent="0.2">
      <c r="B67" s="88" t="s">
        <v>240</v>
      </c>
      <c r="C67" s="69" t="s">
        <v>241</v>
      </c>
      <c r="D67" s="162"/>
      <c r="E67" s="12" t="s">
        <v>242</v>
      </c>
      <c r="F67" s="10" t="s">
        <v>243</v>
      </c>
      <c r="G67" s="119">
        <v>2022</v>
      </c>
      <c r="H67" s="119">
        <v>2024</v>
      </c>
      <c r="I67" s="20"/>
      <c r="J67" s="20"/>
      <c r="K67" s="23">
        <f t="shared" si="11"/>
        <v>0</v>
      </c>
      <c r="L67" s="26">
        <f t="shared" si="12"/>
        <v>0</v>
      </c>
      <c r="M67" s="26"/>
      <c r="N67" s="25"/>
      <c r="O67" s="27"/>
      <c r="P67" s="26">
        <f t="shared" si="13"/>
        <v>0</v>
      </c>
      <c r="Q67" s="25"/>
      <c r="R67" s="25"/>
    </row>
    <row r="68" spans="2:18" ht="38.450000000000003" customHeight="1" x14ac:dyDescent="0.2">
      <c r="B68" s="72" t="s">
        <v>244</v>
      </c>
      <c r="C68" s="69" t="s">
        <v>245</v>
      </c>
      <c r="D68" s="84"/>
      <c r="E68" s="12" t="s">
        <v>246</v>
      </c>
      <c r="F68" s="117"/>
      <c r="G68" s="119">
        <v>2021</v>
      </c>
      <c r="H68" s="119">
        <v>2025</v>
      </c>
      <c r="I68" s="20">
        <f>'[1]Incremental_Cost Year 2021'!AU218+'[1]Incremental_Cost Year 2022'!AU209+'[1]Incremental_Cost Year 2023'!AU211+'[1]Incremental_Cost Year 2024'!AU211+'[1]Incremental_Cost Year 2025'!AU210</f>
        <v>0</v>
      </c>
      <c r="J68" s="20">
        <f>'[1]Incremental_Cost Year 2021'!AV218+'[1]Incremental_Cost Year 2022'!AV209+'[1]Incremental_Cost Year 2023'!AV211+'[1]Incremental_Cost Year 2024'!AV211+'[1]Incremental_Cost Year 2025'!AV210</f>
        <v>0</v>
      </c>
      <c r="K68" s="23">
        <f t="shared" si="11"/>
        <v>0</v>
      </c>
      <c r="L68" s="26">
        <f t="shared" si="12"/>
        <v>0</v>
      </c>
      <c r="M68" s="26"/>
      <c r="N68" s="25"/>
      <c r="O68" s="25"/>
      <c r="P68" s="26">
        <f t="shared" si="13"/>
        <v>0</v>
      </c>
      <c r="Q68" s="25"/>
      <c r="R68" s="25"/>
    </row>
    <row r="69" spans="2:18" ht="81.75" customHeight="1" x14ac:dyDescent="0.2">
      <c r="B69" s="72" t="s">
        <v>247</v>
      </c>
      <c r="C69" s="69" t="s">
        <v>248</v>
      </c>
      <c r="D69" s="162"/>
      <c r="E69" s="12" t="s">
        <v>249</v>
      </c>
      <c r="F69" s="117"/>
      <c r="G69" s="119">
        <v>2021</v>
      </c>
      <c r="H69" s="119">
        <v>2025</v>
      </c>
      <c r="I69" s="20">
        <f>'[1]Incremental_Cost Year 2021'!AU223+'[1]Incremental_Cost Year 2022'!AU214+'[1]Incremental_Cost Year 2023'!AU216+'[1]Incremental_Cost Year 2024'!AU216+'[1]Incremental_Cost Year 2025'!AU215</f>
        <v>0</v>
      </c>
      <c r="J69" s="20">
        <f>'[1]Incremental_Cost Year 2021'!AV223+'[1]Incremental_Cost Year 2022'!AV214+'[1]Incremental_Cost Year 2023'!AV216+'[1]Incremental_Cost Year 2024'!AV216+'[1]Incremental_Cost Year 2025'!AV215</f>
        <v>0</v>
      </c>
      <c r="K69" s="23">
        <f t="shared" si="11"/>
        <v>0</v>
      </c>
      <c r="L69" s="26">
        <f t="shared" si="12"/>
        <v>0</v>
      </c>
      <c r="M69" s="25"/>
      <c r="N69" s="25"/>
      <c r="O69" s="25"/>
      <c r="P69" s="26">
        <f t="shared" si="13"/>
        <v>0</v>
      </c>
      <c r="Q69" s="25"/>
      <c r="R69" s="25"/>
    </row>
    <row r="70" spans="2:18" ht="50.25" customHeight="1" x14ac:dyDescent="0.2">
      <c r="B70" s="88" t="s">
        <v>250</v>
      </c>
      <c r="C70" s="69" t="s">
        <v>251</v>
      </c>
      <c r="D70" s="162"/>
      <c r="E70" s="12" t="s">
        <v>252</v>
      </c>
      <c r="F70" s="117"/>
      <c r="G70" s="119">
        <v>2021</v>
      </c>
      <c r="H70" s="119">
        <v>2025</v>
      </c>
      <c r="I70" s="20">
        <f>'[1]Incremental_Cost Year 2021'!AU228+'[1]Incremental_Cost Year 2022'!AU219+'[1]Incremental_Cost Year 2023'!AU221+'[1]Incremental_Cost Year 2024'!AU221+'[1]Incremental_Cost Year 2025'!AU220</f>
        <v>181200</v>
      </c>
      <c r="J70" s="20">
        <f>'[1]Incremental_Cost Year 2021'!AV228+'[1]Incremental_Cost Year 2022'!AV219+'[1]Incremental_Cost Year 2023'!AV221+'[1]Incremental_Cost Year 2024'!AV221+'[1]Incremental_Cost Year 2025'!AV220</f>
        <v>0</v>
      </c>
      <c r="K70" s="23">
        <f t="shared" si="11"/>
        <v>181200</v>
      </c>
      <c r="L70" s="26">
        <f t="shared" si="12"/>
        <v>181200</v>
      </c>
      <c r="M70" s="25"/>
      <c r="N70" s="25"/>
      <c r="O70" s="25"/>
      <c r="P70" s="26">
        <f t="shared" si="13"/>
        <v>0</v>
      </c>
      <c r="Q70" s="25"/>
      <c r="R70" s="25"/>
    </row>
    <row r="71" spans="2:18" ht="50.25" customHeight="1" x14ac:dyDescent="0.2">
      <c r="B71" s="88" t="s">
        <v>253</v>
      </c>
      <c r="C71" s="69" t="s">
        <v>254</v>
      </c>
      <c r="D71" s="162"/>
      <c r="E71" s="12" t="s">
        <v>255</v>
      </c>
      <c r="F71" s="9"/>
      <c r="G71" s="119">
        <v>2021</v>
      </c>
      <c r="H71" s="119">
        <v>2025</v>
      </c>
      <c r="I71" s="20">
        <f>'[1]Incremental_Cost Year 2021'!AU233+'[1]Incremental_Cost Year 2022'!AU224+'[1]Incremental_Cost Year 2023'!AU226+'[1]Incremental_Cost Year 2024'!AU226+'[1]Incremental_Cost Year 2025'!AU225</f>
        <v>0</v>
      </c>
      <c r="J71" s="20">
        <f>'[1]Incremental_Cost Year 2021'!AV233+'[1]Incremental_Cost Year 2022'!AV224+'[1]Incremental_Cost Year 2023'!AV226+'[1]Incremental_Cost Year 2024'!AV226+'[1]Incremental_Cost Year 2025'!AV225</f>
        <v>0</v>
      </c>
      <c r="K71" s="23">
        <f t="shared" si="11"/>
        <v>0</v>
      </c>
      <c r="L71" s="26">
        <f t="shared" si="12"/>
        <v>0</v>
      </c>
      <c r="M71" s="25"/>
      <c r="N71" s="25"/>
      <c r="O71" s="25"/>
      <c r="P71" s="26">
        <f t="shared" si="13"/>
        <v>0</v>
      </c>
      <c r="Q71" s="25"/>
      <c r="R71" s="25"/>
    </row>
    <row r="72" spans="2:18" ht="27" customHeight="1" x14ac:dyDescent="0.2">
      <c r="B72" s="163"/>
      <c r="C72" s="164" t="s">
        <v>256</v>
      </c>
      <c r="D72" s="165"/>
      <c r="E72" s="165"/>
      <c r="F72" s="165"/>
      <c r="G72" s="165"/>
      <c r="H72" s="165"/>
      <c r="I72" s="166">
        <f>SUM(I64:I71)</f>
        <v>181200</v>
      </c>
      <c r="J72" s="166">
        <f t="shared" ref="J72:Q72" si="14">SUM(J64:J71)</f>
        <v>0</v>
      </c>
      <c r="K72" s="166">
        <f t="shared" si="14"/>
        <v>181200</v>
      </c>
      <c r="L72" s="166">
        <f t="shared" si="14"/>
        <v>181200</v>
      </c>
      <c r="M72" s="166">
        <f t="shared" si="14"/>
        <v>0</v>
      </c>
      <c r="N72" s="166">
        <f t="shared" si="14"/>
        <v>0</v>
      </c>
      <c r="O72" s="166">
        <f t="shared" si="14"/>
        <v>0</v>
      </c>
      <c r="P72" s="166">
        <f t="shared" si="14"/>
        <v>0</v>
      </c>
      <c r="Q72" s="166">
        <f t="shared" si="14"/>
        <v>0</v>
      </c>
      <c r="R72" s="167"/>
    </row>
    <row r="73" spans="2:18" ht="110.25" customHeight="1" x14ac:dyDescent="0.2">
      <c r="B73" s="88">
        <v>2.2999999999999998</v>
      </c>
      <c r="C73" s="168" t="s">
        <v>257</v>
      </c>
      <c r="D73" s="162"/>
      <c r="E73" s="9" t="s">
        <v>258</v>
      </c>
      <c r="F73" s="9" t="s">
        <v>259</v>
      </c>
      <c r="G73" s="119"/>
      <c r="H73" s="119"/>
      <c r="I73" s="20"/>
      <c r="J73" s="25"/>
      <c r="K73" s="26"/>
      <c r="L73" s="26"/>
      <c r="M73" s="25"/>
      <c r="N73" s="25"/>
      <c r="O73" s="25"/>
      <c r="P73" s="25"/>
      <c r="Q73" s="25"/>
      <c r="R73" s="25"/>
    </row>
    <row r="74" spans="2:18" ht="56.25" customHeight="1" x14ac:dyDescent="0.2">
      <c r="B74" s="88"/>
      <c r="C74" s="169" t="s">
        <v>260</v>
      </c>
      <c r="D74" s="162"/>
      <c r="E74" s="117"/>
      <c r="F74" s="117"/>
      <c r="G74" s="119">
        <v>2021</v>
      </c>
      <c r="H74" s="119">
        <v>2025</v>
      </c>
      <c r="I74" s="20"/>
      <c r="J74" s="25"/>
      <c r="K74" s="26"/>
      <c r="L74" s="26"/>
      <c r="M74" s="25"/>
      <c r="N74" s="25"/>
      <c r="O74" s="25"/>
      <c r="P74" s="25"/>
      <c r="Q74" s="25"/>
      <c r="R74" s="25"/>
    </row>
    <row r="75" spans="2:18" ht="50.25" customHeight="1" x14ac:dyDescent="0.2">
      <c r="B75" s="88" t="s">
        <v>261</v>
      </c>
      <c r="C75" s="170" t="s">
        <v>262</v>
      </c>
      <c r="D75" s="171" t="s">
        <v>263</v>
      </c>
      <c r="E75" s="9" t="s">
        <v>264</v>
      </c>
      <c r="F75" s="9" t="s">
        <v>265</v>
      </c>
      <c r="G75" s="119">
        <v>2021</v>
      </c>
      <c r="H75" s="119">
        <v>2025</v>
      </c>
      <c r="I75" s="20">
        <v>759075.15</v>
      </c>
      <c r="J75" s="20"/>
      <c r="K75" s="20">
        <f>I75+J75</f>
        <v>759075.15</v>
      </c>
      <c r="L75" s="26">
        <f>I75</f>
        <v>759075.15</v>
      </c>
      <c r="M75" s="25"/>
      <c r="N75" s="25"/>
      <c r="O75" s="25"/>
      <c r="P75" s="25">
        <f>J75</f>
        <v>0</v>
      </c>
      <c r="Q75" s="25"/>
      <c r="R75" s="25"/>
    </row>
    <row r="76" spans="2:18" ht="50.25" customHeight="1" x14ac:dyDescent="0.2">
      <c r="B76" s="88" t="s">
        <v>266</v>
      </c>
      <c r="C76" s="69" t="s">
        <v>267</v>
      </c>
      <c r="D76" s="171" t="s">
        <v>268</v>
      </c>
      <c r="E76" s="9" t="s">
        <v>269</v>
      </c>
      <c r="F76" s="9" t="s">
        <v>270</v>
      </c>
      <c r="G76" s="119">
        <v>2021</v>
      </c>
      <c r="H76" s="119">
        <v>2025</v>
      </c>
      <c r="I76" s="20">
        <v>759075.15</v>
      </c>
      <c r="J76" s="20"/>
      <c r="K76" s="20">
        <f t="shared" ref="K76:K89" si="15">I76+J76</f>
        <v>759075.15</v>
      </c>
      <c r="L76" s="26">
        <f t="shared" ref="L76:L89" si="16">I76</f>
        <v>759075.15</v>
      </c>
      <c r="M76" s="25"/>
      <c r="N76" s="25"/>
      <c r="O76" s="25"/>
      <c r="P76" s="25">
        <f t="shared" ref="P76:P89" si="17">J76</f>
        <v>0</v>
      </c>
      <c r="Q76" s="25"/>
      <c r="R76" s="25"/>
    </row>
    <row r="77" spans="2:18" ht="50.25" customHeight="1" x14ac:dyDescent="0.2">
      <c r="B77" s="88" t="s">
        <v>271</v>
      </c>
      <c r="C77" s="69" t="s">
        <v>272</v>
      </c>
      <c r="D77" s="171" t="s">
        <v>273</v>
      </c>
      <c r="E77" s="9" t="s">
        <v>274</v>
      </c>
      <c r="F77" s="9" t="s">
        <v>275</v>
      </c>
      <c r="G77" s="119">
        <v>2022</v>
      </c>
      <c r="H77" s="119">
        <v>2024</v>
      </c>
      <c r="I77" s="20">
        <f>'[1]Incremental_Cost Year 2021'!AU249+'[1]Incremental_Cost Year 2022'!AU240+'[1]Incremental_Cost Year 2023'!AU242+'[1]Incremental_Cost Year 2024'!AU237+'[1]Incremental_Cost Year 2025'!AU241</f>
        <v>586440.84</v>
      </c>
      <c r="J77" s="20">
        <f>'[1]Incremental_Cost Year 2021'!AV249+'[1]Incremental_Cost Year 2022'!AV240+'[1]Incremental_Cost Year 2023'!AV242+'[1]Incremental_Cost Year 2024'!AV237+'[1]Incremental_Cost Year 2025'!AV241</f>
        <v>0</v>
      </c>
      <c r="K77" s="20">
        <f t="shared" si="15"/>
        <v>586440.84</v>
      </c>
      <c r="L77" s="26">
        <f t="shared" si="16"/>
        <v>586440.84</v>
      </c>
      <c r="M77" s="25"/>
      <c r="N77" s="25"/>
      <c r="O77" s="25"/>
      <c r="P77" s="25">
        <f t="shared" si="17"/>
        <v>0</v>
      </c>
      <c r="Q77" s="25"/>
      <c r="R77" s="25"/>
    </row>
    <row r="78" spans="2:18" ht="50.25" customHeight="1" x14ac:dyDescent="0.2">
      <c r="B78" s="88" t="s">
        <v>276</v>
      </c>
      <c r="C78" s="69" t="s">
        <v>277</v>
      </c>
      <c r="D78" s="171" t="s">
        <v>278</v>
      </c>
      <c r="E78" s="9" t="s">
        <v>279</v>
      </c>
      <c r="F78" s="117"/>
      <c r="G78" s="119">
        <v>2021</v>
      </c>
      <c r="H78" s="119">
        <v>2025</v>
      </c>
      <c r="I78" s="20">
        <v>759075.15</v>
      </c>
      <c r="J78" s="20">
        <f>'[1]Incremental_Cost Year 2021'!AV254+'[1]Incremental_Cost Year 2022'!AV245+'[1]Incremental_Cost Year 2023'!AV247+'[1]Incremental_Cost Year 2024'!AV247+'[1]Incremental_Cost Year 2025'!AV246</f>
        <v>0</v>
      </c>
      <c r="K78" s="20">
        <f t="shared" si="15"/>
        <v>759075.15</v>
      </c>
      <c r="L78" s="26">
        <f t="shared" si="16"/>
        <v>759075.15</v>
      </c>
      <c r="M78" s="25"/>
      <c r="N78" s="25"/>
      <c r="O78" s="25"/>
      <c r="P78" s="25">
        <f t="shared" si="17"/>
        <v>0</v>
      </c>
      <c r="Q78" s="25"/>
      <c r="R78" s="25"/>
    </row>
    <row r="79" spans="2:18" ht="50.25" customHeight="1" x14ac:dyDescent="0.2">
      <c r="B79" s="88" t="s">
        <v>280</v>
      </c>
      <c r="C79" s="69" t="s">
        <v>281</v>
      </c>
      <c r="D79" s="162"/>
      <c r="E79" s="9" t="s">
        <v>282</v>
      </c>
      <c r="F79" s="117"/>
      <c r="G79" s="119">
        <v>2021</v>
      </c>
      <c r="H79" s="119">
        <v>2025</v>
      </c>
      <c r="I79" s="20">
        <f>'[1]Incremental_Cost Year 2021'!AU259+'[1]Incremental_Cost Year 2022'!AU250+'[1]Incremental_Cost Year 2023'!AU252+'[1]Incremental_Cost Year 2024'!AU252+'[1]Incremental_Cost Year 2025'!AU251</f>
        <v>0</v>
      </c>
      <c r="J79" s="20">
        <f>'[1]Incremental_Cost Year 2021'!AV259+'[1]Incremental_Cost Year 2022'!AV250+'[1]Incremental_Cost Year 2023'!AV252+'[1]Incremental_Cost Year 2024'!AV252+'[1]Incremental_Cost Year 2025'!AV251</f>
        <v>0</v>
      </c>
      <c r="K79" s="20">
        <f t="shared" si="15"/>
        <v>0</v>
      </c>
      <c r="L79" s="26">
        <f t="shared" si="16"/>
        <v>0</v>
      </c>
      <c r="M79" s="25"/>
      <c r="N79" s="25"/>
      <c r="O79" s="25"/>
      <c r="P79" s="25">
        <f t="shared" si="17"/>
        <v>0</v>
      </c>
      <c r="Q79" s="25"/>
      <c r="R79" s="25"/>
    </row>
    <row r="80" spans="2:18" ht="50.25" customHeight="1" x14ac:dyDescent="0.2">
      <c r="B80" s="88" t="s">
        <v>283</v>
      </c>
      <c r="C80" s="69" t="s">
        <v>284</v>
      </c>
      <c r="D80" s="162"/>
      <c r="E80" s="9" t="s">
        <v>285</v>
      </c>
      <c r="F80" s="9" t="s">
        <v>286</v>
      </c>
      <c r="G80" s="119">
        <v>2021</v>
      </c>
      <c r="H80" s="119">
        <v>2025</v>
      </c>
      <c r="I80" s="20">
        <f>'[1]Incremental_Cost Year 2021'!AU264+'[1]Incremental_Cost Year 2022'!AU255+'[1]Incremental_Cost Year 2023'!AU257+'[1]Incremental_Cost Year 2024'!AU257+'[1]Incremental_Cost Year 2025'!AU256</f>
        <v>0</v>
      </c>
      <c r="J80" s="20">
        <f>'[1]Incremental_Cost Year 2021'!AV264+'[1]Incremental_Cost Year 2022'!AV255+'[1]Incremental_Cost Year 2023'!AV257+'[1]Incremental_Cost Year 2024'!AV257+'[1]Incremental_Cost Year 2025'!AV256</f>
        <v>0</v>
      </c>
      <c r="K80" s="20">
        <f t="shared" si="15"/>
        <v>0</v>
      </c>
      <c r="L80" s="26">
        <f t="shared" si="16"/>
        <v>0</v>
      </c>
      <c r="M80" s="25"/>
      <c r="N80" s="25"/>
      <c r="O80" s="25"/>
      <c r="P80" s="25">
        <f t="shared" si="17"/>
        <v>0</v>
      </c>
      <c r="Q80" s="25"/>
      <c r="R80" s="25"/>
    </row>
    <row r="81" spans="2:130" ht="50.25" customHeight="1" x14ac:dyDescent="0.2">
      <c r="B81" s="88" t="s">
        <v>287</v>
      </c>
      <c r="C81" s="170" t="s">
        <v>288</v>
      </c>
      <c r="D81" s="171" t="s">
        <v>289</v>
      </c>
      <c r="E81" s="9" t="s">
        <v>290</v>
      </c>
      <c r="F81" s="9" t="s">
        <v>291</v>
      </c>
      <c r="G81" s="119">
        <v>2021</v>
      </c>
      <c r="H81" s="119">
        <v>2025</v>
      </c>
      <c r="I81" s="20">
        <v>759075.15</v>
      </c>
      <c r="J81" s="20">
        <f>'[1]Incremental_Cost Year 2021'!AV269+'[1]Incremental_Cost Year 2022'!AV260+'[1]Incremental_Cost Year 2023'!AV262+'[1]Incremental_Cost Year 2024'!AV262+'[1]Incremental_Cost Year 2025'!AV261</f>
        <v>0</v>
      </c>
      <c r="K81" s="20">
        <f t="shared" si="15"/>
        <v>759075.15</v>
      </c>
      <c r="L81" s="26">
        <f t="shared" si="16"/>
        <v>759075.15</v>
      </c>
      <c r="M81" s="25"/>
      <c r="N81" s="25"/>
      <c r="O81" s="25"/>
      <c r="P81" s="25">
        <f t="shared" si="17"/>
        <v>0</v>
      </c>
      <c r="Q81" s="25"/>
      <c r="R81" s="25"/>
    </row>
    <row r="82" spans="2:130" ht="50.25" customHeight="1" x14ac:dyDescent="0.2">
      <c r="B82" s="88" t="s">
        <v>292</v>
      </c>
      <c r="C82" s="69" t="s">
        <v>293</v>
      </c>
      <c r="D82" s="162"/>
      <c r="E82" s="9" t="s">
        <v>294</v>
      </c>
      <c r="F82" s="117"/>
      <c r="G82" s="119">
        <v>2021</v>
      </c>
      <c r="H82" s="119">
        <v>2025</v>
      </c>
      <c r="I82" s="20">
        <f>'[1]Incremental_Cost Year 2021'!AU274+'[1]Incremental_Cost Year 2022'!AU265+'[1]Incremental_Cost Year 2023'!AU267+'[1]Incremental_Cost Year 2024'!AT267+'[1]Incremental_Cost Year 2025'!AU266</f>
        <v>0</v>
      </c>
      <c r="J82" s="20">
        <f>'[1]Incremental_Cost Year 2021'!AV274+'[1]Incremental_Cost Year 2022'!AV265+'[1]Incremental_Cost Year 2023'!AV267+'[1]Incremental_Cost Year 2024'!AU267+'[1]Incremental_Cost Year 2025'!AV266</f>
        <v>0</v>
      </c>
      <c r="K82" s="20">
        <f t="shared" si="15"/>
        <v>0</v>
      </c>
      <c r="L82" s="26">
        <f t="shared" si="16"/>
        <v>0</v>
      </c>
      <c r="M82" s="25"/>
      <c r="N82" s="25"/>
      <c r="O82" s="25"/>
      <c r="P82" s="25">
        <f t="shared" si="17"/>
        <v>0</v>
      </c>
      <c r="Q82" s="25"/>
      <c r="R82" s="25"/>
    </row>
    <row r="83" spans="2:130" ht="50.25" customHeight="1" x14ac:dyDescent="0.2">
      <c r="B83" s="88" t="s">
        <v>295</v>
      </c>
      <c r="C83" s="69" t="s">
        <v>296</v>
      </c>
      <c r="D83" s="162"/>
      <c r="E83" s="9" t="s">
        <v>297</v>
      </c>
      <c r="F83" s="117"/>
      <c r="G83" s="119">
        <v>2021</v>
      </c>
      <c r="H83" s="119">
        <v>2025</v>
      </c>
      <c r="I83" s="20">
        <f>'[1]Incremental_Cost Year 2021'!AU279+'[1]Incremental_Cost Year 2022'!AU270+'[1]Incremental_Cost Year 2023'!AU272+'[1]Incremental_Cost Year 2024'!AU272+'[1]Incremental_Cost Year 2025'!AU271</f>
        <v>0</v>
      </c>
      <c r="J83" s="20">
        <f>'[1]Incremental_Cost Year 2021'!AV279+'[1]Incremental_Cost Year 2022'!AV270+'[1]Incremental_Cost Year 2023'!AV272+'[1]Incremental_Cost Year 2024'!AV272+'[1]Incremental_Cost Year 2025'!AV271</f>
        <v>0</v>
      </c>
      <c r="K83" s="20">
        <f t="shared" si="15"/>
        <v>0</v>
      </c>
      <c r="L83" s="26">
        <f t="shared" si="16"/>
        <v>0</v>
      </c>
      <c r="M83" s="25"/>
      <c r="N83" s="25"/>
      <c r="O83" s="25"/>
      <c r="P83" s="25">
        <f t="shared" si="17"/>
        <v>0</v>
      </c>
      <c r="Q83" s="25"/>
      <c r="R83" s="25"/>
    </row>
    <row r="84" spans="2:130" ht="50.25" customHeight="1" x14ac:dyDescent="0.2">
      <c r="B84" s="88" t="s">
        <v>298</v>
      </c>
      <c r="C84" s="69" t="s">
        <v>299</v>
      </c>
      <c r="D84" s="91" t="s">
        <v>300</v>
      </c>
      <c r="E84" s="9" t="s">
        <v>301</v>
      </c>
      <c r="F84" s="9" t="s">
        <v>302</v>
      </c>
      <c r="G84" s="119">
        <v>2021</v>
      </c>
      <c r="H84" s="119">
        <v>2025</v>
      </c>
      <c r="I84" s="20">
        <v>759075.15</v>
      </c>
      <c r="J84" s="20">
        <v>0</v>
      </c>
      <c r="K84" s="20">
        <f t="shared" si="15"/>
        <v>759075.15</v>
      </c>
      <c r="L84" s="26">
        <f t="shared" si="16"/>
        <v>759075.15</v>
      </c>
      <c r="M84" s="25"/>
      <c r="N84" s="25"/>
      <c r="O84" s="25"/>
      <c r="P84" s="25">
        <f t="shared" si="17"/>
        <v>0</v>
      </c>
      <c r="Q84" s="25"/>
      <c r="R84" s="25"/>
    </row>
    <row r="85" spans="2:130" ht="50.25" customHeight="1" x14ac:dyDescent="0.2">
      <c r="B85" s="88" t="s">
        <v>303</v>
      </c>
      <c r="C85" s="63" t="s">
        <v>304</v>
      </c>
      <c r="D85" s="171" t="s">
        <v>305</v>
      </c>
      <c r="E85" s="9" t="s">
        <v>306</v>
      </c>
      <c r="F85" s="119"/>
      <c r="G85" s="119">
        <v>2022</v>
      </c>
      <c r="H85" s="119">
        <v>2022</v>
      </c>
      <c r="I85" s="20">
        <f>'[1]Incremental_Cost Year 2021'!AU289+'[1]Incremental_Cost Year 2022'!AU280+'[1]Incremental_Cost Year 2023'!AU282+'[1]Incremental_Cost Year 2024'!AU282+'[1]Incremental_Cost Year 2025'!AU281</f>
        <v>373743.42</v>
      </c>
      <c r="J85" s="20">
        <f>'[1]Incremental_Cost Year 2021'!AV289+'[1]Incremental_Cost Year 2022'!AV280+'[1]Incremental_Cost Year 2023'!AV282+'[1]Incremental_Cost Year 2024'!AV282+'[1]Incremental_Cost Year 2025'!AV281</f>
        <v>0</v>
      </c>
      <c r="K85" s="20">
        <f t="shared" si="15"/>
        <v>373743.42</v>
      </c>
      <c r="L85" s="26">
        <f t="shared" si="16"/>
        <v>373743.42</v>
      </c>
      <c r="M85" s="25"/>
      <c r="N85" s="25"/>
      <c r="O85" s="25"/>
      <c r="P85" s="25">
        <f t="shared" si="17"/>
        <v>0</v>
      </c>
      <c r="Q85" s="25"/>
      <c r="R85" s="25"/>
    </row>
    <row r="86" spans="2:130" ht="50.25" customHeight="1" x14ac:dyDescent="0.2">
      <c r="B86" s="88" t="s">
        <v>307</v>
      </c>
      <c r="C86" s="69" t="s">
        <v>308</v>
      </c>
      <c r="D86" s="91" t="s">
        <v>309</v>
      </c>
      <c r="E86" s="9" t="s">
        <v>310</v>
      </c>
      <c r="F86" s="9" t="s">
        <v>311</v>
      </c>
      <c r="G86" s="119">
        <v>2021</v>
      </c>
      <c r="H86" s="119">
        <v>2025</v>
      </c>
      <c r="I86" s="20">
        <f>'[1]Incremental_Cost Year 2021'!AU294+'[1]Incremental_Cost Year 2022'!AU285+'[1]Incremental_Cost Year 2023'!AU287+'[1]Incremental_Cost Year 2024'!AU287+'[1]Incremental_Cost Year 2025'!AU286</f>
        <v>1873330.62</v>
      </c>
      <c r="J86" s="20">
        <f>'[1]Incremental_Cost Year 2021'!AV294+'[1]Incremental_Cost Year 2022'!AV285+'[1]Incremental_Cost Year 2023'!AV287+'[1]Incremental_Cost Year 2024'!AV287+'[1]Incremental_Cost Year 2025'!AV286</f>
        <v>0</v>
      </c>
      <c r="K86" s="20">
        <f t="shared" si="15"/>
        <v>1873330.62</v>
      </c>
      <c r="L86" s="26">
        <f t="shared" si="16"/>
        <v>1873330.62</v>
      </c>
      <c r="M86" s="25"/>
      <c r="N86" s="25"/>
      <c r="O86" s="25"/>
      <c r="P86" s="25">
        <f t="shared" si="17"/>
        <v>0</v>
      </c>
      <c r="Q86" s="25"/>
      <c r="R86" s="25"/>
    </row>
    <row r="87" spans="2:130" ht="50.25" customHeight="1" x14ac:dyDescent="0.2">
      <c r="B87" s="88" t="s">
        <v>312</v>
      </c>
      <c r="C87" s="69" t="s">
        <v>313</v>
      </c>
      <c r="D87" s="91" t="s">
        <v>314</v>
      </c>
      <c r="E87" s="9" t="s">
        <v>315</v>
      </c>
      <c r="F87" s="9" t="s">
        <v>316</v>
      </c>
      <c r="G87" s="119">
        <v>2022</v>
      </c>
      <c r="H87" s="119">
        <v>2022</v>
      </c>
      <c r="I87" s="20">
        <f>'[1]Incremental_Cost Year 2021'!AU299+'[1]Incremental_Cost Year 2022'!AU290+'[1]Incremental_Cost Year 2023'!AU292+'[1]Incremental_Cost Year 2024'!AU292+'[1]Incremental_Cost Year 2025'!AU291</f>
        <v>4117387.9800000004</v>
      </c>
      <c r="J87" s="20">
        <f>'[1]Incremental_Cost Year 2021'!AV299+'[1]Incremental_Cost Year 2022'!AV290+'[1]Incremental_Cost Year 2023'!AV292+'[1]Incremental_Cost Year 2024'!AV292+'[1]Incremental_Cost Year 2025'!AV291</f>
        <v>0</v>
      </c>
      <c r="K87" s="20">
        <f t="shared" si="15"/>
        <v>4117387.9800000004</v>
      </c>
      <c r="L87" s="26">
        <f t="shared" si="16"/>
        <v>4117387.9800000004</v>
      </c>
      <c r="M87" s="25"/>
      <c r="N87" s="25"/>
      <c r="O87" s="25"/>
      <c r="P87" s="25">
        <f t="shared" si="17"/>
        <v>0</v>
      </c>
      <c r="Q87" s="25"/>
      <c r="R87" s="25"/>
    </row>
    <row r="88" spans="2:130" ht="50.25" customHeight="1" x14ac:dyDescent="0.2">
      <c r="B88" s="88" t="s">
        <v>317</v>
      </c>
      <c r="C88" s="69" t="s">
        <v>318</v>
      </c>
      <c r="D88" s="162"/>
      <c r="E88" s="9" t="s">
        <v>319</v>
      </c>
      <c r="F88" s="117"/>
      <c r="G88" s="119">
        <v>2021</v>
      </c>
      <c r="H88" s="119">
        <v>2025</v>
      </c>
      <c r="I88" s="20">
        <f>'[1]Incremental_Cost Year 2021'!AU304+'[1]Incremental_Cost Year 2022'!AU295+'[1]Incremental_Cost Year 2023'!AU297+'[1]Incremental_Cost Year 2024'!AU297+'[1]Incremental_Cost Year 2025'!AU296</f>
        <v>0</v>
      </c>
      <c r="J88" s="20">
        <f>'[1]Incremental_Cost Year 2021'!AV304+'[1]Incremental_Cost Year 2022'!AV295+'[1]Incremental_Cost Year 2023'!AV297+'[1]Incremental_Cost Year 2024'!AV297+'[1]Incremental_Cost Year 2025'!AV296</f>
        <v>0</v>
      </c>
      <c r="K88" s="20">
        <f t="shared" si="15"/>
        <v>0</v>
      </c>
      <c r="L88" s="26">
        <f t="shared" si="16"/>
        <v>0</v>
      </c>
      <c r="M88" s="25"/>
      <c r="N88" s="25"/>
      <c r="O88" s="25"/>
      <c r="P88" s="25">
        <f t="shared" si="17"/>
        <v>0</v>
      </c>
      <c r="Q88" s="25"/>
      <c r="R88" s="25"/>
    </row>
    <row r="89" spans="2:130" s="15" customFormat="1" ht="51" customHeight="1" x14ac:dyDescent="0.2">
      <c r="B89" s="68" t="s">
        <v>320</v>
      </c>
      <c r="C89" s="63" t="s">
        <v>321</v>
      </c>
      <c r="D89" s="32"/>
      <c r="E89" s="9" t="s">
        <v>322</v>
      </c>
      <c r="F89" s="119"/>
      <c r="G89" s="119">
        <v>2021</v>
      </c>
      <c r="H89" s="119">
        <v>2025</v>
      </c>
      <c r="I89" s="27">
        <f>'[1]Incremental_Cost Year 2021'!AU309+'[1]Incremental_Cost Year 2022'!AU300+'[1]Incremental_Cost Year 2023'!AU302+'[1]Incremental_Cost Year 2024'!AU302+'[1]Incremental_Cost Year 2025'!AU301</f>
        <v>0</v>
      </c>
      <c r="J89" s="27">
        <f>'[1]Incremental_Cost Year 2021'!AV309+'[1]Incremental_Cost Year 2022'!AV300+'[1]Incremental_Cost Year 2023'!AV302+'[1]Incremental_Cost Year 2024'!AV302+'[1]Incremental_Cost Year 2025'!AV301</f>
        <v>0</v>
      </c>
      <c r="K89" s="20">
        <f t="shared" si="15"/>
        <v>0</v>
      </c>
      <c r="L89" s="26">
        <f t="shared" si="16"/>
        <v>0</v>
      </c>
      <c r="M89" s="27"/>
      <c r="N89" s="27"/>
      <c r="O89" s="27"/>
      <c r="P89" s="25">
        <f t="shared" si="17"/>
        <v>0</v>
      </c>
      <c r="Q89" s="27"/>
      <c r="R89" s="25"/>
    </row>
    <row r="90" spans="2:130" s="7" customFormat="1" ht="21" customHeight="1" x14ac:dyDescent="0.2">
      <c r="B90" s="71"/>
      <c r="C90" s="73" t="s">
        <v>323</v>
      </c>
      <c r="D90" s="74"/>
      <c r="E90" s="71"/>
      <c r="F90" s="71"/>
      <c r="G90" s="71"/>
      <c r="H90" s="71"/>
      <c r="I90" s="166">
        <f>SUM(I75:I89)</f>
        <v>10746278.609999999</v>
      </c>
      <c r="J90" s="166">
        <f>SUM(J75:J89)</f>
        <v>0</v>
      </c>
      <c r="K90" s="166">
        <f>SUM(K75:K89)</f>
        <v>10746278.609999999</v>
      </c>
      <c r="L90" s="166">
        <f>SUM(L75:L89)</f>
        <v>10746278.609999999</v>
      </c>
      <c r="M90" s="166">
        <f t="shared" ref="M90:R90" si="18">SUM(M67:M89)</f>
        <v>0</v>
      </c>
      <c r="N90" s="166">
        <f t="shared" si="18"/>
        <v>0</v>
      </c>
      <c r="O90" s="166">
        <f t="shared" si="18"/>
        <v>0</v>
      </c>
      <c r="P90" s="166">
        <f t="shared" si="18"/>
        <v>0</v>
      </c>
      <c r="Q90" s="166">
        <f t="shared" si="18"/>
        <v>0</v>
      </c>
      <c r="R90" s="166">
        <f t="shared" si="18"/>
        <v>0</v>
      </c>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row>
    <row r="91" spans="2:130" ht="70.5" customHeight="1" x14ac:dyDescent="0.2">
      <c r="B91" s="88">
        <v>2.4</v>
      </c>
      <c r="C91" s="215" t="s">
        <v>324</v>
      </c>
      <c r="D91" s="216"/>
      <c r="E91" s="12" t="s">
        <v>325</v>
      </c>
      <c r="F91" s="13" t="s">
        <v>326</v>
      </c>
      <c r="G91" s="68"/>
      <c r="H91" s="68"/>
      <c r="I91" s="23"/>
      <c r="J91" s="23"/>
      <c r="K91" s="26"/>
      <c r="L91" s="26"/>
      <c r="M91" s="26"/>
      <c r="N91" s="26"/>
      <c r="O91" s="26"/>
      <c r="P91" s="26"/>
      <c r="Q91" s="26"/>
      <c r="R91" s="26"/>
    </row>
    <row r="92" spans="2:130" ht="59.25" customHeight="1" x14ac:dyDescent="0.2">
      <c r="B92" s="88"/>
      <c r="C92" s="62" t="s">
        <v>327</v>
      </c>
      <c r="D92" s="35"/>
      <c r="E92" s="88"/>
      <c r="F92" s="88"/>
      <c r="G92" s="101">
        <v>2021</v>
      </c>
      <c r="H92" s="101">
        <v>2025</v>
      </c>
      <c r="I92" s="23"/>
      <c r="J92" s="23"/>
      <c r="K92" s="26"/>
      <c r="L92" s="26"/>
      <c r="M92" s="26"/>
      <c r="N92" s="26"/>
      <c r="O92" s="26"/>
      <c r="P92" s="26"/>
      <c r="Q92" s="26"/>
      <c r="R92" s="26"/>
    </row>
    <row r="93" spans="2:130" ht="48" customHeight="1" x14ac:dyDescent="0.2">
      <c r="B93" s="88" t="s">
        <v>328</v>
      </c>
      <c r="C93" s="69" t="s">
        <v>329</v>
      </c>
      <c r="D93" s="91" t="s">
        <v>330</v>
      </c>
      <c r="E93" s="12" t="s">
        <v>331</v>
      </c>
      <c r="F93" s="12" t="s">
        <v>332</v>
      </c>
      <c r="G93" s="101">
        <v>2021</v>
      </c>
      <c r="H93" s="101">
        <v>2025</v>
      </c>
      <c r="I93" s="23">
        <f>'[1]Incremental_Cost Year 2021'!AU315+'[1]Incremental_Cost Year 2022'!AU306+'[1]Incremental_Cost Year 2023'!AU308+'[1]Incremental_Cost Year 2024'!AU308+'[1]Incremental_Cost Year 2025'!AU307</f>
        <v>1039505.25</v>
      </c>
      <c r="J93" s="23">
        <f>'[1]Incremental_Cost Year 2021'!AV315+'[1]Incremental_Cost Year 2022'!AV306+'[1]Incremental_Cost Year 2023'!AV308+'[1]Incremental_Cost Year 2024'!AV308+'[1]Incremental_Cost Year 2025'!AV307</f>
        <v>0</v>
      </c>
      <c r="K93" s="23">
        <f>I93+J93</f>
        <v>1039505.25</v>
      </c>
      <c r="L93" s="26">
        <f>I93</f>
        <v>1039505.25</v>
      </c>
      <c r="M93" s="26"/>
      <c r="N93" s="26"/>
      <c r="O93" s="26"/>
      <c r="P93" s="26">
        <f>J93</f>
        <v>0</v>
      </c>
      <c r="Q93" s="26"/>
      <c r="R93" s="26"/>
    </row>
    <row r="94" spans="2:130" ht="54.75" customHeight="1" x14ac:dyDescent="0.2">
      <c r="B94" s="72" t="s">
        <v>333</v>
      </c>
      <c r="C94" s="69" t="s">
        <v>334</v>
      </c>
      <c r="D94" s="91" t="s">
        <v>335</v>
      </c>
      <c r="E94" s="12" t="s">
        <v>336</v>
      </c>
      <c r="F94" s="9" t="s">
        <v>337</v>
      </c>
      <c r="G94" s="119">
        <v>2021</v>
      </c>
      <c r="H94" s="119">
        <v>2025</v>
      </c>
      <c r="I94" s="26">
        <f>'[1]Incremental_Cost Year 2021'!AU320+'[1]Incremental_Cost Year 2022'!AU311+'[1]Incremental_Cost Year 2023'!AU313+'[1]Incremental_Cost Year 2024'!AU313+'[1]Incremental_Cost Year 2025'!AU312</f>
        <v>6364059.4500000011</v>
      </c>
      <c r="J94" s="26">
        <f>'[1]Incremental_Cost Year 2021'!AV320+'[1]Incremental_Cost Year 2022'!AV311+'[1]Incremental_Cost Year 2023'!AV313+'[1]Incremental_Cost Year 2024'!AV313+'[1]Incremental_Cost Year 2025'!AV312</f>
        <v>0</v>
      </c>
      <c r="K94" s="23">
        <f t="shared" ref="K94:K101" si="19">I94+J94</f>
        <v>6364059.4500000011</v>
      </c>
      <c r="L94" s="26">
        <f t="shared" ref="L94:L101" si="20">I94</f>
        <v>6364059.4500000011</v>
      </c>
      <c r="M94" s="28"/>
      <c r="N94" s="28"/>
      <c r="O94" s="28"/>
      <c r="P94" s="26">
        <f t="shared" ref="P94:P101" si="21">J94</f>
        <v>0</v>
      </c>
      <c r="Q94" s="28"/>
      <c r="R94" s="28"/>
    </row>
    <row r="95" spans="2:130" ht="48" customHeight="1" x14ac:dyDescent="0.2">
      <c r="B95" s="72" t="s">
        <v>338</v>
      </c>
      <c r="C95" s="69" t="s">
        <v>339</v>
      </c>
      <c r="D95" s="111"/>
      <c r="E95" s="12" t="s">
        <v>340</v>
      </c>
      <c r="F95" s="9" t="s">
        <v>341</v>
      </c>
      <c r="G95" s="119">
        <v>2021</v>
      </c>
      <c r="H95" s="119">
        <v>2025</v>
      </c>
      <c r="I95" s="27">
        <f>'[1]Incremental_Cost Year 2021'!AU325+'[1]Incremental_Cost Year 2022'!AU316+'[1]Incremental_Cost Year 2023'!AU318+'[1]Incremental_Cost Year 2024'!AU318+'[1]Incremental_Cost Year 2025'!AU317</f>
        <v>992825.25</v>
      </c>
      <c r="J95" s="27">
        <f>'[1]Incremental_Cost Year 2021'!AV325+'[1]Incremental_Cost Year 2022'!AV316+'[1]Incremental_Cost Year 2023'!AV318+'[1]Incremental_Cost Year 2024'!AV318+'[1]Incremental_Cost Year 2025'!AV317</f>
        <v>0</v>
      </c>
      <c r="K95" s="23">
        <f t="shared" si="19"/>
        <v>992825.25</v>
      </c>
      <c r="L95" s="26">
        <f t="shared" si="20"/>
        <v>992825.25</v>
      </c>
      <c r="M95" s="26"/>
      <c r="N95" s="26"/>
      <c r="O95" s="27"/>
      <c r="P95" s="26">
        <f t="shared" si="21"/>
        <v>0</v>
      </c>
      <c r="Q95" s="26"/>
      <c r="R95" s="26"/>
    </row>
    <row r="96" spans="2:130" ht="27.75" customHeight="1" x14ac:dyDescent="0.2">
      <c r="B96" s="72" t="s">
        <v>342</v>
      </c>
      <c r="C96" s="103" t="s">
        <v>343</v>
      </c>
      <c r="D96" s="111" t="s">
        <v>344</v>
      </c>
      <c r="E96" s="12" t="s">
        <v>345</v>
      </c>
      <c r="F96" s="9" t="s">
        <v>346</v>
      </c>
      <c r="G96" s="119">
        <v>2021</v>
      </c>
      <c r="H96" s="119">
        <v>2025</v>
      </c>
      <c r="I96" s="27">
        <f>'[1]Incremental_Cost Year 2021'!AU331+'[1]Incremental_Cost Year 2022'!AU321+'[1]Incremental_Cost Year 2023'!AU323+'[1]Incremental_Cost Year 2024'!AU323+'[1]Incremental_Cost Year 2025'!AU322</f>
        <v>4954458.3</v>
      </c>
      <c r="J96" s="27">
        <f>'[1]Incremental_Cost Year 2021'!AV331+'[1]Incremental_Cost Year 2022'!AV321+'[1]Incremental_Cost Year 2023'!AV323+'[1]Incremental_Cost Year 2024'!AV323+'[1]Incremental_Cost Year 2025'!AV322</f>
        <v>0</v>
      </c>
      <c r="K96" s="23">
        <f t="shared" si="19"/>
        <v>4954458.3</v>
      </c>
      <c r="L96" s="26">
        <f t="shared" si="20"/>
        <v>4954458.3</v>
      </c>
      <c r="M96" s="25"/>
      <c r="N96" s="26"/>
      <c r="O96" s="25"/>
      <c r="P96" s="26">
        <f t="shared" si="21"/>
        <v>0</v>
      </c>
      <c r="Q96" s="26"/>
      <c r="R96" s="26"/>
    </row>
    <row r="97" spans="2:130" ht="54" customHeight="1" x14ac:dyDescent="0.2">
      <c r="B97" s="72" t="s">
        <v>347</v>
      </c>
      <c r="C97" s="69" t="s">
        <v>348</v>
      </c>
      <c r="D97" s="111"/>
      <c r="E97" s="9" t="s">
        <v>349</v>
      </c>
      <c r="F97" s="117" t="s">
        <v>350</v>
      </c>
      <c r="G97" s="119">
        <v>2024</v>
      </c>
      <c r="H97" s="119">
        <v>2025</v>
      </c>
      <c r="I97" s="27">
        <f>'[1]Incremental_Cost Year 2021'!AU335+'[1]Incremental_Cost Year 2022'!AU326+'[1]Incremental_Cost Year 2023'!AU327+'[1]Incremental_Cost Year 2023'!AU328</f>
        <v>0</v>
      </c>
      <c r="J97" s="27">
        <f>'[1]Incremental_Cost Year 2021'!AV335+'[1]Incremental_Cost Year 2022'!AV326+'[1]Incremental_Cost Year 2023'!AV327+'[1]Incremental_Cost Year 2023'!AV328</f>
        <v>615000000</v>
      </c>
      <c r="K97" s="23">
        <f t="shared" si="19"/>
        <v>615000000</v>
      </c>
      <c r="L97" s="26">
        <f t="shared" si="20"/>
        <v>0</v>
      </c>
      <c r="M97" s="25"/>
      <c r="N97" s="26"/>
      <c r="O97" s="25"/>
      <c r="P97" s="26">
        <f t="shared" si="21"/>
        <v>615000000</v>
      </c>
      <c r="Q97" s="26"/>
      <c r="R97" s="26"/>
    </row>
    <row r="98" spans="2:130" ht="49.5" customHeight="1" x14ac:dyDescent="0.2">
      <c r="B98" s="72" t="s">
        <v>351</v>
      </c>
      <c r="C98" s="69" t="s">
        <v>352</v>
      </c>
      <c r="D98" s="111" t="s">
        <v>353</v>
      </c>
      <c r="E98" s="12" t="s">
        <v>354</v>
      </c>
      <c r="F98" s="117"/>
      <c r="G98" s="119">
        <v>2021</v>
      </c>
      <c r="H98" s="119">
        <v>2025</v>
      </c>
      <c r="I98" s="27">
        <f>'[1]Incremental_Cost Year 2021'!AU340+'[1]Incremental_Cost Year 2022'!AU331+'[1]Incremental_Cost Year 2023'!AU333+'[1]Incremental_Cost Year 2024'!AU328+'[1]Incremental_Cost Year 2025'!AU327</f>
        <v>449049.93000000005</v>
      </c>
      <c r="J98" s="27">
        <f>'[1]Incremental_Cost Year 2021'!AV340+'[1]Incremental_Cost Year 2022'!AV331+'[1]Incremental_Cost Year 2023'!AV333+'[1]Incremental_Cost Year 2024'!AV328+'[1]Incremental_Cost Year 2025'!AV327</f>
        <v>0</v>
      </c>
      <c r="K98" s="23">
        <f t="shared" si="19"/>
        <v>449049.93000000005</v>
      </c>
      <c r="L98" s="26">
        <f t="shared" si="20"/>
        <v>449049.93000000005</v>
      </c>
      <c r="M98" s="25"/>
      <c r="N98" s="26"/>
      <c r="O98" s="25"/>
      <c r="P98" s="26">
        <f t="shared" si="21"/>
        <v>0</v>
      </c>
      <c r="Q98" s="26"/>
      <c r="R98" s="26"/>
    </row>
    <row r="99" spans="2:130" ht="48" customHeight="1" x14ac:dyDescent="0.2">
      <c r="B99" s="72" t="s">
        <v>355</v>
      </c>
      <c r="C99" s="69" t="s">
        <v>356</v>
      </c>
      <c r="D99" s="84"/>
      <c r="E99" s="9" t="s">
        <v>357</v>
      </c>
      <c r="F99" s="13" t="s">
        <v>358</v>
      </c>
      <c r="G99" s="119">
        <v>2021</v>
      </c>
      <c r="H99" s="119">
        <v>2025</v>
      </c>
      <c r="I99" s="27">
        <f>'[1]Incremental_Cost Year 2021'!AU345+'[1]Incremental_Cost Year 2022'!AU336+'[1]Incremental_Cost Year 2023'!AU338+'[1]Incremental_Cost Year 2024'!AU333+'[1]Incremental_Cost Year 2025'!AU332</f>
        <v>0</v>
      </c>
      <c r="J99" s="27">
        <f>'[1]Incremental_Cost Year 2021'!AV345+'[1]Incremental_Cost Year 2022'!AV336+'[1]Incremental_Cost Year 2023'!AV338+'[1]Incremental_Cost Year 2024'!AV333+'[1]Incremental_Cost Year 2025'!AV332</f>
        <v>0</v>
      </c>
      <c r="K99" s="23">
        <f t="shared" si="19"/>
        <v>0</v>
      </c>
      <c r="L99" s="26">
        <f t="shared" si="20"/>
        <v>0</v>
      </c>
      <c r="M99" s="25"/>
      <c r="N99" s="26"/>
      <c r="O99" s="25"/>
      <c r="P99" s="26">
        <f t="shared" si="21"/>
        <v>0</v>
      </c>
      <c r="Q99" s="26"/>
      <c r="R99" s="26"/>
    </row>
    <row r="100" spans="2:130" s="15" customFormat="1" ht="34.5" customHeight="1" x14ac:dyDescent="0.2">
      <c r="B100" s="68" t="s">
        <v>359</v>
      </c>
      <c r="C100" s="63" t="s">
        <v>360</v>
      </c>
      <c r="D100" s="32"/>
      <c r="E100" s="10" t="s">
        <v>361</v>
      </c>
      <c r="F100" s="119"/>
      <c r="G100" s="119">
        <v>2021</v>
      </c>
      <c r="H100" s="119">
        <v>2025</v>
      </c>
      <c r="I100" s="27">
        <f>'[1]Incremental_Cost Year 2021'!AU350+'[1]Incremental_Cost Year 2022'!AU341+'[1]Incremental_Cost Year 2023'!AU343+'[1]Incremental_Cost Year 2024'!AU338+'[1]Incremental_Cost Year 2025'!AU337</f>
        <v>0</v>
      </c>
      <c r="J100" s="27">
        <f>'[1]Incremental_Cost Year 2021'!AV350+'[1]Incremental_Cost Year 2022'!AV341+'[1]Incremental_Cost Year 2023'!AV343+'[1]Incremental_Cost Year 2024'!AV338+'[1]Incremental_Cost Year 2025'!AV337</f>
        <v>0</v>
      </c>
      <c r="K100" s="23">
        <f t="shared" si="19"/>
        <v>0</v>
      </c>
      <c r="L100" s="26">
        <f t="shared" si="20"/>
        <v>0</v>
      </c>
      <c r="M100" s="27"/>
      <c r="N100" s="23"/>
      <c r="O100" s="27"/>
      <c r="P100" s="26">
        <f t="shared" si="21"/>
        <v>0</v>
      </c>
      <c r="Q100" s="23"/>
      <c r="R100" s="26"/>
    </row>
    <row r="101" spans="2:130" ht="61.5" customHeight="1" x14ac:dyDescent="0.2">
      <c r="B101" s="72" t="s">
        <v>362</v>
      </c>
      <c r="C101" s="69" t="s">
        <v>363</v>
      </c>
      <c r="D101" s="84"/>
      <c r="E101" s="10" t="s">
        <v>364</v>
      </c>
      <c r="F101" s="117"/>
      <c r="G101" s="119">
        <v>2021</v>
      </c>
      <c r="H101" s="119">
        <v>2025</v>
      </c>
      <c r="I101" s="26">
        <f>'[1]Incremental_Cost Year 2021'!AU355+'[1]Incremental_Cost Year 2022'!AU346+'[1]Incremental_Cost Year 2023'!AU348+'[1]Incremental_Cost Year 2024'!AU343+'[1]Incremental_Cost Year 2025'!AU342</f>
        <v>0</v>
      </c>
      <c r="J101" s="26">
        <f>'[1]Incremental_Cost Year 2021'!AV355+'[1]Incremental_Cost Year 2022'!AV346+'[1]Incremental_Cost Year 2023'!AV348+'[1]Incremental_Cost Year 2024'!AV343+'[1]Incremental_Cost Year 2025'!AV342</f>
        <v>0</v>
      </c>
      <c r="K101" s="23">
        <f t="shared" si="19"/>
        <v>0</v>
      </c>
      <c r="L101" s="26">
        <f t="shared" si="20"/>
        <v>0</v>
      </c>
      <c r="M101" s="28"/>
      <c r="N101" s="28"/>
      <c r="O101" s="28"/>
      <c r="P101" s="26">
        <f t="shared" si="21"/>
        <v>0</v>
      </c>
      <c r="Q101" s="28"/>
      <c r="R101" s="172"/>
    </row>
    <row r="102" spans="2:130" s="7" customFormat="1" ht="19.5" customHeight="1" x14ac:dyDescent="0.2">
      <c r="B102" s="71"/>
      <c r="C102" s="73" t="s">
        <v>365</v>
      </c>
      <c r="D102" s="74"/>
      <c r="E102" s="71"/>
      <c r="F102" s="71"/>
      <c r="G102" s="71"/>
      <c r="H102" s="71"/>
      <c r="I102" s="70">
        <f>SUM(I93:I101)</f>
        <v>13799898.18</v>
      </c>
      <c r="J102" s="70">
        <f>SUM(J93:J101)</f>
        <v>615000000</v>
      </c>
      <c r="K102" s="70">
        <f>SUM(K93:K101)</f>
        <v>628799898.17999995</v>
      </c>
      <c r="L102" s="70">
        <f>SUM(L93:L101)</f>
        <v>13799898.18</v>
      </c>
      <c r="M102" s="70">
        <f t="shared" ref="M102:R102" si="22">SUM(M93:M101)</f>
        <v>0</v>
      </c>
      <c r="N102" s="70">
        <f t="shared" si="22"/>
        <v>0</v>
      </c>
      <c r="O102" s="70">
        <f t="shared" si="22"/>
        <v>0</v>
      </c>
      <c r="P102" s="70">
        <f t="shared" si="22"/>
        <v>615000000</v>
      </c>
      <c r="Q102" s="70">
        <f t="shared" si="22"/>
        <v>0</v>
      </c>
      <c r="R102" s="70">
        <f t="shared" si="22"/>
        <v>0</v>
      </c>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row>
    <row r="103" spans="2:130" ht="60" customHeight="1" x14ac:dyDescent="0.2">
      <c r="B103" s="88">
        <v>2.5</v>
      </c>
      <c r="C103" s="215" t="s">
        <v>366</v>
      </c>
      <c r="D103" s="216"/>
      <c r="E103" s="12" t="s">
        <v>367</v>
      </c>
      <c r="F103" s="13" t="s">
        <v>368</v>
      </c>
      <c r="G103" s="68"/>
      <c r="H103" s="68"/>
      <c r="I103" s="23"/>
      <c r="J103" s="23"/>
      <c r="K103" s="26"/>
      <c r="L103" s="26"/>
      <c r="M103" s="26"/>
      <c r="N103" s="26"/>
      <c r="O103" s="26"/>
      <c r="P103" s="26"/>
      <c r="Q103" s="26"/>
      <c r="R103" s="26"/>
    </row>
    <row r="104" spans="2:130" ht="58.5" customHeight="1" x14ac:dyDescent="0.2">
      <c r="B104" s="88"/>
      <c r="C104" s="64" t="s">
        <v>369</v>
      </c>
      <c r="D104" s="35"/>
      <c r="E104" s="88"/>
      <c r="F104" s="88"/>
      <c r="G104" s="101">
        <v>2021</v>
      </c>
      <c r="H104" s="101">
        <v>2025</v>
      </c>
      <c r="I104" s="23"/>
      <c r="J104" s="23"/>
      <c r="K104" s="26"/>
      <c r="L104" s="26"/>
      <c r="M104" s="26"/>
      <c r="N104" s="26"/>
      <c r="O104" s="26"/>
      <c r="P104" s="26"/>
      <c r="Q104" s="26"/>
      <c r="R104" s="26"/>
    </row>
    <row r="105" spans="2:130" ht="91.5" customHeight="1" x14ac:dyDescent="0.2">
      <c r="B105" s="88" t="s">
        <v>370</v>
      </c>
      <c r="C105" s="63" t="s">
        <v>371</v>
      </c>
      <c r="D105" s="91" t="s">
        <v>372</v>
      </c>
      <c r="E105" s="12" t="s">
        <v>373</v>
      </c>
      <c r="F105" s="13" t="s">
        <v>374</v>
      </c>
      <c r="G105" s="89" t="s">
        <v>375</v>
      </c>
      <c r="H105" s="89" t="s">
        <v>376</v>
      </c>
      <c r="I105" s="23">
        <f>'[1]Incremental_Cost Year 2021'!AU361+'[1]Incremental_Cost Year 2022'!AU352+'[1]Incremental_Cost Year 2023'!AU354+'[1]Incremental_Cost Year 2024'!AU349+'[1]Incremental_Cost Year 2025'!AU348</f>
        <v>8492035.5999999996</v>
      </c>
      <c r="J105" s="23">
        <f>'[1]Incremental_Cost Year 2021'!AV361+'[1]Incremental_Cost Year 2022'!AV352+'[1]Incremental_Cost Year 2023'!AV354+'[1]Incremental_Cost Year 2024'!AV349+'[1]Incremental_Cost Year 2025'!AV348</f>
        <v>0</v>
      </c>
      <c r="K105" s="23">
        <f>I105+J105</f>
        <v>8492035.5999999996</v>
      </c>
      <c r="L105" s="26">
        <f>I105</f>
        <v>8492035.5999999996</v>
      </c>
      <c r="M105" s="26"/>
      <c r="N105" s="26"/>
      <c r="O105" s="26"/>
      <c r="P105" s="26">
        <f>J105</f>
        <v>0</v>
      </c>
      <c r="Q105" s="26"/>
      <c r="R105" s="26"/>
    </row>
    <row r="106" spans="2:130" ht="49.5" customHeight="1" x14ac:dyDescent="0.2">
      <c r="B106" s="72" t="s">
        <v>377</v>
      </c>
      <c r="C106" s="63" t="s">
        <v>378</v>
      </c>
      <c r="D106" s="113" t="s">
        <v>379</v>
      </c>
      <c r="E106" s="12" t="s">
        <v>380</v>
      </c>
      <c r="F106" s="13" t="s">
        <v>381</v>
      </c>
      <c r="G106" s="119">
        <v>2021</v>
      </c>
      <c r="H106" s="119">
        <v>2021</v>
      </c>
      <c r="I106" s="22">
        <f>'[1]Incremental_Cost Year 2021'!AU366+'[1]Incremental_Cost Year 2022'!AU357+'[1]Incremental_Cost Year 2023'!AU359</f>
        <v>1436242.8</v>
      </c>
      <c r="J106" s="22">
        <f>'[1]Incremental_Cost Year 2021'!AV366+'[1]Incremental_Cost Year 2022'!AV357+'[1]Incremental_Cost Year 2023'!AV359</f>
        <v>0</v>
      </c>
      <c r="K106" s="23">
        <f t="shared" ref="K106:K121" si="23">I106+J106</f>
        <v>1436242.8</v>
      </c>
      <c r="L106" s="26">
        <f t="shared" ref="L106:L121" si="24">I106</f>
        <v>1436242.8</v>
      </c>
      <c r="M106" s="25"/>
      <c r="N106" s="25"/>
      <c r="O106" s="25"/>
      <c r="P106" s="26">
        <f t="shared" ref="P106:P121" si="25">J106</f>
        <v>0</v>
      </c>
      <c r="Q106" s="25"/>
      <c r="R106" s="25"/>
    </row>
    <row r="107" spans="2:130" ht="63" customHeight="1" x14ac:dyDescent="0.2">
      <c r="B107" s="72" t="s">
        <v>382</v>
      </c>
      <c r="C107" s="63" t="s">
        <v>383</v>
      </c>
      <c r="D107" s="113" t="s">
        <v>384</v>
      </c>
      <c r="E107" s="12" t="s">
        <v>385</v>
      </c>
      <c r="F107" s="13" t="s">
        <v>386</v>
      </c>
      <c r="G107" s="119" t="s">
        <v>387</v>
      </c>
      <c r="H107" s="119" t="s">
        <v>388</v>
      </c>
      <c r="I107" s="22">
        <f>'[1]Incremental_Cost Year 2021'!AU371+'[1]Incremental_Cost Year 2022'!AU362+'[1]Incremental_Cost Year 2023'!AU364+'[1]Incremental_Cost Year 2024'!AU359+'[1]Incremental_Cost Year 2025'!AU358</f>
        <v>1400860.2</v>
      </c>
      <c r="J107" s="22">
        <f>'[1]Incremental_Cost Year 2021'!AV371+'[1]Incremental_Cost Year 2022'!AV362+'[1]Incremental_Cost Year 2023'!AV364+'[1]Incremental_Cost Year 2024'!AV359+'[1]Incremental_Cost Year 2025'!AV358</f>
        <v>0</v>
      </c>
      <c r="K107" s="23">
        <f t="shared" si="23"/>
        <v>1400860.2</v>
      </c>
      <c r="L107" s="26">
        <f t="shared" si="24"/>
        <v>1400860.2</v>
      </c>
      <c r="M107" s="25"/>
      <c r="N107" s="25"/>
      <c r="O107" s="25"/>
      <c r="P107" s="26">
        <f t="shared" si="25"/>
        <v>0</v>
      </c>
      <c r="Q107" s="26"/>
      <c r="R107" s="25"/>
    </row>
    <row r="108" spans="2:130" ht="60" customHeight="1" x14ac:dyDescent="0.2">
      <c r="B108" s="72" t="s">
        <v>389</v>
      </c>
      <c r="C108" s="63" t="s">
        <v>390</v>
      </c>
      <c r="D108" s="113" t="s">
        <v>391</v>
      </c>
      <c r="E108" s="12" t="s">
        <v>392</v>
      </c>
      <c r="F108" s="13" t="s">
        <v>393</v>
      </c>
      <c r="G108" s="119">
        <v>2021</v>
      </c>
      <c r="H108" s="119">
        <v>2021</v>
      </c>
      <c r="I108" s="22">
        <f>'[1]Incremental_Cost Year 2021'!AU376+'[1]Incremental_Cost Year 2022'!AU367+'[1]Incremental_Cost Year 2023'!AU369</f>
        <v>2173767</v>
      </c>
      <c r="J108" s="22">
        <f>'[1]Incremental_Cost Year 2021'!AV376+'[1]Incremental_Cost Year 2022'!AV367+'[1]Incremental_Cost Year 2023'!AV369</f>
        <v>0</v>
      </c>
      <c r="K108" s="23">
        <f t="shared" si="23"/>
        <v>2173767</v>
      </c>
      <c r="L108" s="26">
        <f t="shared" si="24"/>
        <v>2173767</v>
      </c>
      <c r="M108" s="25"/>
      <c r="N108" s="25"/>
      <c r="O108" s="25"/>
      <c r="P108" s="26">
        <f t="shared" si="25"/>
        <v>0</v>
      </c>
      <c r="Q108" s="26"/>
      <c r="R108" s="25"/>
    </row>
    <row r="109" spans="2:130" ht="48" customHeight="1" x14ac:dyDescent="0.2">
      <c r="B109" s="72" t="s">
        <v>394</v>
      </c>
      <c r="C109" s="63" t="s">
        <v>395</v>
      </c>
      <c r="D109" s="113" t="s">
        <v>396</v>
      </c>
      <c r="E109" s="12" t="s">
        <v>397</v>
      </c>
      <c r="F109" s="13" t="s">
        <v>398</v>
      </c>
      <c r="G109" s="119" t="s">
        <v>399</v>
      </c>
      <c r="H109" s="119" t="s">
        <v>400</v>
      </c>
      <c r="I109" s="22">
        <f>'[1]Incremental_Cost Year 2021'!AU381+'[1]Incremental_Cost Year 2022'!AU372+'[1]Incremental_Cost Year 2023'!AU374+'[1]Incremental_Cost Year 2024'!AU359+'[1]Incremental_Cost Year 2025'!AU358</f>
        <v>693000</v>
      </c>
      <c r="J109" s="22">
        <f>'[1]Incremental_Cost Year 2021'!AV381+'[1]Incremental_Cost Year 2022'!AV372+'[1]Incremental_Cost Year 2023'!AV374+'[1]Incremental_Cost Year 2024'!AV359+'[1]Incremental_Cost Year 2025'!AV358</f>
        <v>0</v>
      </c>
      <c r="K109" s="23">
        <f t="shared" si="23"/>
        <v>693000</v>
      </c>
      <c r="L109" s="26">
        <f t="shared" si="24"/>
        <v>693000</v>
      </c>
      <c r="M109" s="25"/>
      <c r="N109" s="25"/>
      <c r="O109" s="25"/>
      <c r="P109" s="26">
        <f t="shared" si="25"/>
        <v>0</v>
      </c>
      <c r="Q109" s="26"/>
      <c r="R109" s="25"/>
    </row>
    <row r="110" spans="2:130" ht="65.25" customHeight="1" x14ac:dyDescent="0.2">
      <c r="B110" s="72" t="s">
        <v>401</v>
      </c>
      <c r="C110" s="63" t="s">
        <v>402</v>
      </c>
      <c r="D110" s="113" t="s">
        <v>403</v>
      </c>
      <c r="E110" s="12" t="s">
        <v>404</v>
      </c>
      <c r="F110" s="10" t="s">
        <v>405</v>
      </c>
      <c r="G110" s="119">
        <v>2021</v>
      </c>
      <c r="H110" s="119">
        <v>2021</v>
      </c>
      <c r="I110" s="22">
        <f>'[1]Incremental_Cost Year 2021'!AU386+'[1]Incremental_Cost Year 2022'!AU377+'[1]Incremental_Cost Year 2023'!AU379+'[1]Incremental_Cost Year 2024'!AU374</f>
        <v>1695813.6</v>
      </c>
      <c r="J110" s="22">
        <f>'[1]Incremental_Cost Year 2021'!AV386+'[1]Incremental_Cost Year 2022'!AV377+'[1]Incremental_Cost Year 2023'!AV379+'[1]Incremental_Cost Year 2024'!AV374</f>
        <v>0</v>
      </c>
      <c r="K110" s="23">
        <f t="shared" si="23"/>
        <v>1695813.6</v>
      </c>
      <c r="L110" s="26">
        <f t="shared" si="24"/>
        <v>1695813.6</v>
      </c>
      <c r="M110" s="25"/>
      <c r="N110" s="25"/>
      <c r="O110" s="25"/>
      <c r="P110" s="26">
        <f t="shared" si="25"/>
        <v>0</v>
      </c>
      <c r="Q110" s="26"/>
      <c r="R110" s="25"/>
    </row>
    <row r="111" spans="2:130" ht="48" customHeight="1" x14ac:dyDescent="0.2">
      <c r="B111" s="72" t="s">
        <v>406</v>
      </c>
      <c r="C111" s="63" t="s">
        <v>407</v>
      </c>
      <c r="D111" s="113" t="s">
        <v>408</v>
      </c>
      <c r="E111" s="12" t="s">
        <v>409</v>
      </c>
      <c r="F111" s="10" t="s">
        <v>410</v>
      </c>
      <c r="G111" s="119" t="s">
        <v>411</v>
      </c>
      <c r="H111" s="119" t="s">
        <v>412</v>
      </c>
      <c r="I111" s="22">
        <f>'[1]Incremental_Cost Year 2021'!AU391+'[1]Incremental_Cost Year 2022'!AU382+'[1]Incremental_Cost Year 2023'!AU384+'[1]Incremental_Cost Year 2024'!AU369+'[1]Incremental_Cost Year 2025'!AU363</f>
        <v>1003200</v>
      </c>
      <c r="J111" s="22">
        <f>'[1]Incremental_Cost Year 2021'!AV391+'[1]Incremental_Cost Year 2022'!AV382+'[1]Incremental_Cost Year 2023'!AV384+'[1]Incremental_Cost Year 2024'!AV369+'[1]Incremental_Cost Year 2025'!AV363</f>
        <v>0</v>
      </c>
      <c r="K111" s="23">
        <f t="shared" si="23"/>
        <v>1003200</v>
      </c>
      <c r="L111" s="26">
        <f t="shared" si="24"/>
        <v>1003200</v>
      </c>
      <c r="M111" s="25"/>
      <c r="N111" s="25"/>
      <c r="O111" s="25"/>
      <c r="P111" s="26">
        <f t="shared" si="25"/>
        <v>0</v>
      </c>
      <c r="Q111" s="26"/>
      <c r="R111" s="25"/>
    </row>
    <row r="112" spans="2:130" ht="63.75" customHeight="1" x14ac:dyDescent="0.2">
      <c r="B112" s="72" t="s">
        <v>413</v>
      </c>
      <c r="C112" s="69" t="s">
        <v>414</v>
      </c>
      <c r="D112" s="111" t="s">
        <v>415</v>
      </c>
      <c r="E112" s="12" t="s">
        <v>416</v>
      </c>
      <c r="F112" s="119"/>
      <c r="G112" s="119">
        <v>2021</v>
      </c>
      <c r="H112" s="119">
        <v>2021</v>
      </c>
      <c r="I112" s="22">
        <f>'[1]Incremental_Cost Year 2021'!AU396+'[1]Incremental_Cost Year 2022'!AU387+'[1]Incremental_Cost Year 2023'!AU389+'[1]Incremental_Cost Year 2024'!AU384+'[1]Incremental_Cost Year 2025'!AU383</f>
        <v>242273.4</v>
      </c>
      <c r="J112" s="22">
        <f>'[1]Incremental_Cost Year 2021'!AV396+'[1]Incremental_Cost Year 2022'!AV387+'[1]Incremental_Cost Year 2023'!AV389+'[1]Incremental_Cost Year 2024'!AV384+'[1]Incremental_Cost Year 2025'!AV383</f>
        <v>0</v>
      </c>
      <c r="K112" s="23">
        <f t="shared" si="23"/>
        <v>242273.4</v>
      </c>
      <c r="L112" s="26">
        <f t="shared" si="24"/>
        <v>242273.4</v>
      </c>
      <c r="M112" s="25"/>
      <c r="N112" s="25"/>
      <c r="O112" s="25"/>
      <c r="P112" s="26">
        <f t="shared" si="25"/>
        <v>0</v>
      </c>
      <c r="Q112" s="26"/>
      <c r="R112" s="25"/>
    </row>
    <row r="113" spans="2:130" ht="48" customHeight="1" x14ac:dyDescent="0.2">
      <c r="B113" s="72" t="s">
        <v>417</v>
      </c>
      <c r="C113" s="69" t="s">
        <v>418</v>
      </c>
      <c r="D113" s="111" t="s">
        <v>419</v>
      </c>
      <c r="E113" s="12" t="s">
        <v>420</v>
      </c>
      <c r="F113" s="10" t="s">
        <v>421</v>
      </c>
      <c r="G113" s="119">
        <v>2021</v>
      </c>
      <c r="H113" s="119">
        <v>2021</v>
      </c>
      <c r="I113" s="22">
        <f>'[1]Incremental_Cost Year 2021'!AU401+'[1]Incremental_Cost Year 2022'!AU392+'[1]Incremental_Cost Year 2023'!AU394+'[1]Incremental_Cost Year 2024'!AU389+'[1]Incremental_Cost Year 2025'!AU388</f>
        <v>1818250.5</v>
      </c>
      <c r="J113" s="22">
        <f>'[1]Incremental_Cost Year 2021'!AV401+'[1]Incremental_Cost Year 2022'!AV392+'[1]Incremental_Cost Year 2023'!AV394+'[1]Incremental_Cost Year 2024'!AV389+'[1]Incremental_Cost Year 2025'!AV388</f>
        <v>0</v>
      </c>
      <c r="K113" s="23">
        <f t="shared" si="23"/>
        <v>1818250.5</v>
      </c>
      <c r="L113" s="26">
        <f t="shared" si="24"/>
        <v>1818250.5</v>
      </c>
      <c r="M113" s="25"/>
      <c r="N113" s="25"/>
      <c r="O113" s="25"/>
      <c r="P113" s="26">
        <f t="shared" si="25"/>
        <v>0</v>
      </c>
      <c r="Q113" s="26"/>
      <c r="R113" s="25"/>
    </row>
    <row r="114" spans="2:130" ht="67.5" customHeight="1" x14ac:dyDescent="0.2">
      <c r="B114" s="72" t="s">
        <v>422</v>
      </c>
      <c r="C114" s="69" t="s">
        <v>423</v>
      </c>
      <c r="D114" s="111" t="s">
        <v>424</v>
      </c>
      <c r="E114" s="12" t="s">
        <v>425</v>
      </c>
      <c r="F114" s="9" t="s">
        <v>426</v>
      </c>
      <c r="G114" s="119">
        <v>2021</v>
      </c>
      <c r="H114" s="119">
        <v>2025</v>
      </c>
      <c r="I114" s="22">
        <f>'[1]Incremental_Cost Year 2021'!AU406+'[1]Incremental_Cost Year 2022'!AU397+'[1]Incremental_Cost Year 2023'!AU399+'[1]Incremental_Cost Year 2024'!AU394+'[1]Incremental_Cost Year 2025'!AU393</f>
        <v>679055.25</v>
      </c>
      <c r="J114" s="22">
        <f>'[1]Incremental_Cost Year 2021'!AV406+'[1]Incremental_Cost Year 2022'!AV397+'[1]Incremental_Cost Year 2023'!AV399+'[1]Incremental_Cost Year 2024'!AV394+'[1]Incremental_Cost Year 2025'!AV393</f>
        <v>0</v>
      </c>
      <c r="K114" s="23">
        <f t="shared" si="23"/>
        <v>679055.25</v>
      </c>
      <c r="L114" s="26">
        <f t="shared" si="24"/>
        <v>679055.25</v>
      </c>
      <c r="M114" s="25"/>
      <c r="N114" s="25"/>
      <c r="O114" s="25"/>
      <c r="P114" s="26">
        <f t="shared" si="25"/>
        <v>0</v>
      </c>
      <c r="Q114" s="26"/>
      <c r="R114" s="25"/>
    </row>
    <row r="115" spans="2:130" ht="69" customHeight="1" x14ac:dyDescent="0.2">
      <c r="B115" s="72" t="s">
        <v>427</v>
      </c>
      <c r="C115" s="69" t="s">
        <v>428</v>
      </c>
      <c r="D115" s="111" t="s">
        <v>429</v>
      </c>
      <c r="E115" s="12" t="s">
        <v>430</v>
      </c>
      <c r="F115" s="9" t="s">
        <v>431</v>
      </c>
      <c r="G115" s="119">
        <v>2021</v>
      </c>
      <c r="H115" s="119">
        <v>2025</v>
      </c>
      <c r="I115" s="22">
        <f>'[1]Incremental_Cost Year 2021'!AU411+'[1]Incremental_Cost Year 2022'!AU402+'[1]Incremental_Cost Year 2023'!AU404+'[1]Incremental_Cost Year 2024'!AU399+'[1]Incremental_Cost Year 2025'!AU398</f>
        <v>679055.25</v>
      </c>
      <c r="J115" s="22">
        <f>'[1]Incremental_Cost Year 2021'!AV411+'[1]Incremental_Cost Year 2022'!AV402+'[1]Incremental_Cost Year 2023'!AV404+'[1]Incremental_Cost Year 2024'!AV399+'[1]Incremental_Cost Year 2025'!AV398</f>
        <v>0</v>
      </c>
      <c r="K115" s="23">
        <f t="shared" si="23"/>
        <v>679055.25</v>
      </c>
      <c r="L115" s="26">
        <f t="shared" si="24"/>
        <v>679055.25</v>
      </c>
      <c r="M115" s="25"/>
      <c r="N115" s="25"/>
      <c r="O115" s="25"/>
      <c r="P115" s="26">
        <f t="shared" si="25"/>
        <v>0</v>
      </c>
      <c r="Q115" s="26"/>
      <c r="R115" s="25"/>
    </row>
    <row r="116" spans="2:130" ht="48" customHeight="1" x14ac:dyDescent="0.2">
      <c r="B116" s="72" t="s">
        <v>432</v>
      </c>
      <c r="C116" s="69" t="s">
        <v>433</v>
      </c>
      <c r="D116" s="111" t="s">
        <v>434</v>
      </c>
      <c r="E116" s="12" t="s">
        <v>435</v>
      </c>
      <c r="F116" s="9" t="s">
        <v>436</v>
      </c>
      <c r="G116" s="119">
        <v>2021</v>
      </c>
      <c r="H116" s="119">
        <v>2025</v>
      </c>
      <c r="I116" s="22">
        <f>'[1]Incremental_Cost Year 2021'!AU416+'[1]Incremental_Cost Year 2022'!AU407+'[1]Incremental_Cost Year 2023'!AU409+'[1]Incremental_Cost Year 2024'!AU404+'[1]Incremental_Cost Year 2025'!AU403</f>
        <v>964582.875</v>
      </c>
      <c r="J116" s="22">
        <f>'[1]Incremental_Cost Year 2021'!AV416+'[1]Incremental_Cost Year 2022'!AV407+'[1]Incremental_Cost Year 2023'!AV409+'[1]Incremental_Cost Year 2024'!AV404+'[1]Incremental_Cost Year 2025'!AV403</f>
        <v>0</v>
      </c>
      <c r="K116" s="23">
        <f t="shared" si="23"/>
        <v>964582.875</v>
      </c>
      <c r="L116" s="26">
        <f t="shared" si="24"/>
        <v>964582.875</v>
      </c>
      <c r="M116" s="25"/>
      <c r="N116" s="25"/>
      <c r="O116" s="25"/>
      <c r="P116" s="26">
        <f t="shared" si="25"/>
        <v>0</v>
      </c>
      <c r="Q116" s="26"/>
      <c r="R116" s="25"/>
    </row>
    <row r="117" spans="2:130" ht="48" customHeight="1" x14ac:dyDescent="0.2">
      <c r="B117" s="72" t="s">
        <v>437</v>
      </c>
      <c r="C117" s="69" t="s">
        <v>438</v>
      </c>
      <c r="D117" s="111" t="s">
        <v>439</v>
      </c>
      <c r="E117" s="12" t="s">
        <v>440</v>
      </c>
      <c r="F117" s="9" t="s">
        <v>441</v>
      </c>
      <c r="G117" s="119">
        <v>2021</v>
      </c>
      <c r="H117" s="119">
        <v>2025</v>
      </c>
      <c r="I117" s="22">
        <f>'[1]Incremental_Cost Year 2021'!AU421+'[1]Incremental_Cost Year 2022'!AU412+'[1]Incremental_Cost Year 2023'!AU414+'[1]Incremental_Cost Year 2024'!AU409+'[1]Incremental_Cost Year 2025'!AU408</f>
        <v>924387.82500000007</v>
      </c>
      <c r="J117" s="22">
        <f>'[1]Incremental_Cost Year 2021'!AV421+'[1]Incremental_Cost Year 2022'!AV412+'[1]Incremental_Cost Year 2023'!AV414+'[1]Incremental_Cost Year 2024'!AV409+'[1]Incremental_Cost Year 2025'!AV408</f>
        <v>0</v>
      </c>
      <c r="K117" s="23">
        <f t="shared" si="23"/>
        <v>924387.82500000007</v>
      </c>
      <c r="L117" s="26">
        <f t="shared" si="24"/>
        <v>924387.82500000007</v>
      </c>
      <c r="M117" s="25"/>
      <c r="N117" s="25"/>
      <c r="O117" s="25"/>
      <c r="P117" s="26">
        <f t="shared" si="25"/>
        <v>0</v>
      </c>
      <c r="Q117" s="26"/>
      <c r="R117" s="25"/>
    </row>
    <row r="118" spans="2:130" ht="48" customHeight="1" x14ac:dyDescent="0.2">
      <c r="B118" s="72" t="s">
        <v>442</v>
      </c>
      <c r="C118" s="69" t="s">
        <v>443</v>
      </c>
      <c r="D118" s="111" t="s">
        <v>444</v>
      </c>
      <c r="E118" s="12" t="s">
        <v>445</v>
      </c>
      <c r="F118" s="9" t="s">
        <v>446</v>
      </c>
      <c r="G118" s="119">
        <v>2021</v>
      </c>
      <c r="H118" s="119">
        <v>2025</v>
      </c>
      <c r="I118" s="22">
        <v>1500000</v>
      </c>
      <c r="J118" s="22">
        <f>'[1]Incremental_Cost Year 2021'!AV426+'[1]Incremental_Cost Year 2022'!AV417+'[1]Incremental_Cost Year 2023'!AV419+'[1]Incremental_Cost Year 2024'!AV414+'[1]Incremental_Cost Year 2025'!AV413</f>
        <v>0</v>
      </c>
      <c r="K118" s="23">
        <f t="shared" si="23"/>
        <v>1500000</v>
      </c>
      <c r="L118" s="26">
        <f t="shared" si="24"/>
        <v>1500000</v>
      </c>
      <c r="M118" s="25"/>
      <c r="N118" s="25"/>
      <c r="O118" s="25"/>
      <c r="P118" s="26">
        <f t="shared" si="25"/>
        <v>0</v>
      </c>
      <c r="Q118" s="26"/>
      <c r="R118" s="25"/>
    </row>
    <row r="119" spans="2:130" ht="78" customHeight="1" x14ac:dyDescent="0.2">
      <c r="B119" s="72" t="s">
        <v>447</v>
      </c>
      <c r="C119" s="69" t="s">
        <v>448</v>
      </c>
      <c r="D119" s="111" t="s">
        <v>449</v>
      </c>
      <c r="E119" s="9" t="s">
        <v>450</v>
      </c>
      <c r="F119" s="9" t="s">
        <v>451</v>
      </c>
      <c r="G119" s="119">
        <v>2021</v>
      </c>
      <c r="H119" s="119">
        <v>2025</v>
      </c>
      <c r="I119" s="22">
        <f>'[1]Incremental_Cost Year 2021'!AU431+'[1]Incremental_Cost Year 2022'!AU422+'[1]Incremental_Cost Year 2023'!AU424+'[1]Incremental_Cost Year 2024'!AU419+'[1]Incremental_Cost Year 2025'!AU418</f>
        <v>975600</v>
      </c>
      <c r="J119" s="22">
        <f>'[1]Incremental_Cost Year 2021'!AV431+'[1]Incremental_Cost Year 2022'!AV422+'[1]Incremental_Cost Year 2023'!AV424+'[1]Incremental_Cost Year 2024'!AV419+'[1]Incremental_Cost Year 2025'!AV418</f>
        <v>0</v>
      </c>
      <c r="K119" s="23">
        <f t="shared" si="23"/>
        <v>975600</v>
      </c>
      <c r="L119" s="26">
        <f t="shared" si="24"/>
        <v>975600</v>
      </c>
      <c r="M119" s="25"/>
      <c r="N119" s="25"/>
      <c r="O119" s="25"/>
      <c r="P119" s="26">
        <f t="shared" si="25"/>
        <v>0</v>
      </c>
      <c r="Q119" s="26"/>
      <c r="R119" s="25"/>
    </row>
    <row r="120" spans="2:130" ht="93.75" customHeight="1" x14ac:dyDescent="0.2">
      <c r="B120" s="72" t="s">
        <v>452</v>
      </c>
      <c r="C120" s="69" t="s">
        <v>453</v>
      </c>
      <c r="D120" s="173"/>
      <c r="E120" s="12" t="s">
        <v>454</v>
      </c>
      <c r="F120" s="10" t="s">
        <v>455</v>
      </c>
      <c r="G120" s="119">
        <v>2021</v>
      </c>
      <c r="H120" s="119">
        <v>2025</v>
      </c>
      <c r="I120" s="22">
        <f>'[1]Incremental_Cost Year 2021'!AU436+'[1]Incremental_Cost Year 2022'!AU427+'[1]Incremental_Cost Year 2023'!AU429+'[1]Incremental_Cost Year 2024'!AU424+'[1]Incremental_Cost Year 2025'!AU423</f>
        <v>0</v>
      </c>
      <c r="J120" s="22">
        <f>'[1]Incremental_Cost Year 2021'!AV436+'[1]Incremental_Cost Year 2022'!AV427+'[1]Incremental_Cost Year 2023'!AV429+'[1]Incremental_Cost Year 2024'!AV424+'[1]Incremental_Cost Year 2025'!AV423</f>
        <v>97967880</v>
      </c>
      <c r="K120" s="23">
        <f t="shared" si="23"/>
        <v>97967880</v>
      </c>
      <c r="L120" s="26">
        <f t="shared" si="24"/>
        <v>0</v>
      </c>
      <c r="M120" s="25"/>
      <c r="N120" s="25"/>
      <c r="O120" s="25"/>
      <c r="P120" s="26">
        <f t="shared" si="25"/>
        <v>97967880</v>
      </c>
      <c r="Q120" s="26"/>
      <c r="R120" s="25"/>
    </row>
    <row r="121" spans="2:130" ht="48" customHeight="1" x14ac:dyDescent="0.2">
      <c r="B121" s="72" t="s">
        <v>456</v>
      </c>
      <c r="C121" s="69" t="s">
        <v>457</v>
      </c>
      <c r="D121" s="173"/>
      <c r="E121" s="12" t="s">
        <v>458</v>
      </c>
      <c r="F121" s="10" t="s">
        <v>459</v>
      </c>
      <c r="G121" s="119">
        <v>2021</v>
      </c>
      <c r="H121" s="119">
        <v>2025</v>
      </c>
      <c r="I121" s="22">
        <f>'[1]Incremental_Cost Year 2021'!AU441+'[1]Incremental_Cost Year 2022'!AU432+'[1]Incremental_Cost Year 2023'!AU434+'[1]Incremental_Cost Year 2024'!AU429+'[1]Incremental_Cost Year 2025'!AU428</f>
        <v>0</v>
      </c>
      <c r="J121" s="22">
        <f>'[1]Incremental_Cost Year 2021'!AV441+'[1]Incremental_Cost Year 2022'!AV432+'[1]Incremental_Cost Year 2023'!AV434+'[1]Incremental_Cost Year 2024'!AV429+'[1]Incremental_Cost Year 2025'!AV428</f>
        <v>119925000</v>
      </c>
      <c r="K121" s="23">
        <f t="shared" si="23"/>
        <v>119925000</v>
      </c>
      <c r="L121" s="26">
        <f t="shared" si="24"/>
        <v>0</v>
      </c>
      <c r="M121" s="25"/>
      <c r="N121" s="25"/>
      <c r="O121" s="25"/>
      <c r="P121" s="26">
        <f t="shared" si="25"/>
        <v>119925000</v>
      </c>
      <c r="Q121" s="26"/>
      <c r="R121" s="25"/>
    </row>
    <row r="122" spans="2:130" ht="39" customHeight="1" x14ac:dyDescent="0.2">
      <c r="B122" s="72"/>
      <c r="C122" s="174" t="s">
        <v>460</v>
      </c>
      <c r="D122" s="173"/>
      <c r="E122" s="9"/>
      <c r="F122" s="10"/>
      <c r="G122" s="119"/>
      <c r="H122" s="119"/>
      <c r="I122" s="65">
        <f>SUM(I105:I121)</f>
        <v>24678124.299999997</v>
      </c>
      <c r="J122" s="65">
        <f>SUM(J105:J121)</f>
        <v>217892880</v>
      </c>
      <c r="K122" s="65">
        <f>SUM(K105:K121)</f>
        <v>242571004.30000001</v>
      </c>
      <c r="L122" s="65">
        <f t="shared" ref="L122:R122" si="26">SUM(L103:L121)</f>
        <v>24678124.299999997</v>
      </c>
      <c r="M122" s="65">
        <f t="shared" si="26"/>
        <v>0</v>
      </c>
      <c r="N122" s="65">
        <f t="shared" si="26"/>
        <v>0</v>
      </c>
      <c r="O122" s="65">
        <f t="shared" si="26"/>
        <v>0</v>
      </c>
      <c r="P122" s="65">
        <f t="shared" si="26"/>
        <v>217892880</v>
      </c>
      <c r="Q122" s="65">
        <f t="shared" si="26"/>
        <v>0</v>
      </c>
      <c r="R122" s="65">
        <f t="shared" si="26"/>
        <v>0</v>
      </c>
    </row>
    <row r="123" spans="2:130" s="7" customFormat="1" ht="60.75" customHeight="1" x14ac:dyDescent="0.2">
      <c r="B123" s="155"/>
      <c r="C123" s="222" t="s">
        <v>461</v>
      </c>
      <c r="D123" s="223"/>
      <c r="E123" s="155"/>
      <c r="F123" s="155"/>
      <c r="G123" s="155"/>
      <c r="H123" s="155"/>
      <c r="I123" s="156">
        <f>I63+I72+I90+I102+I122</f>
        <v>75794262.74000001</v>
      </c>
      <c r="J123" s="156">
        <f t="shared" ref="J123:R123" si="27">J63+J72+J90+J102+J122</f>
        <v>832892880</v>
      </c>
      <c r="K123" s="156">
        <f t="shared" si="27"/>
        <v>908687142.74000001</v>
      </c>
      <c r="L123" s="156">
        <f t="shared" si="27"/>
        <v>75794262.74000001</v>
      </c>
      <c r="M123" s="156">
        <f t="shared" si="27"/>
        <v>0</v>
      </c>
      <c r="N123" s="156">
        <f t="shared" si="27"/>
        <v>0</v>
      </c>
      <c r="O123" s="156">
        <f t="shared" si="27"/>
        <v>0</v>
      </c>
      <c r="P123" s="156">
        <f t="shared" si="27"/>
        <v>832892880</v>
      </c>
      <c r="Q123" s="156">
        <f t="shared" si="27"/>
        <v>0</v>
      </c>
      <c r="R123" s="156">
        <f t="shared" si="27"/>
        <v>0</v>
      </c>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row>
    <row r="124" spans="2:130" ht="95.25" customHeight="1" x14ac:dyDescent="0.2">
      <c r="B124" s="218" t="s">
        <v>462</v>
      </c>
      <c r="C124" s="218"/>
      <c r="D124" s="218"/>
      <c r="E124" s="218"/>
      <c r="F124" s="218"/>
      <c r="G124" s="218"/>
      <c r="H124" s="218"/>
      <c r="I124" s="218"/>
      <c r="J124" s="218"/>
      <c r="K124" s="218"/>
      <c r="L124" s="218"/>
      <c r="M124" s="218"/>
      <c r="N124" s="218"/>
      <c r="O124" s="218"/>
      <c r="P124" s="218"/>
      <c r="Q124" s="218"/>
      <c r="R124" s="218"/>
    </row>
    <row r="125" spans="2:130" ht="38.25" customHeight="1" x14ac:dyDescent="0.2">
      <c r="B125" s="218" t="s">
        <v>463</v>
      </c>
      <c r="C125" s="218"/>
      <c r="D125" s="218"/>
      <c r="E125" s="218"/>
      <c r="F125" s="218"/>
      <c r="G125" s="218"/>
      <c r="H125" s="218"/>
      <c r="I125" s="218"/>
      <c r="J125" s="218"/>
      <c r="K125" s="218"/>
      <c r="L125" s="218"/>
      <c r="M125" s="218"/>
      <c r="N125" s="218"/>
      <c r="O125" s="218"/>
      <c r="P125" s="218"/>
      <c r="Q125" s="218"/>
      <c r="R125" s="218"/>
    </row>
    <row r="126" spans="2:130" ht="29.25" customHeight="1" x14ac:dyDescent="0.2">
      <c r="B126" s="226" t="s">
        <v>464</v>
      </c>
      <c r="C126" s="226"/>
      <c r="D126" s="226"/>
      <c r="E126" s="226"/>
      <c r="F126" s="226"/>
      <c r="G126" s="226"/>
      <c r="H126" s="226"/>
      <c r="I126" s="226"/>
      <c r="J126" s="226"/>
      <c r="K126" s="226"/>
      <c r="L126" s="226"/>
      <c r="M126" s="226"/>
      <c r="N126" s="226"/>
      <c r="O126" s="226"/>
      <c r="P126" s="226"/>
      <c r="Q126" s="226"/>
      <c r="R126" s="226"/>
    </row>
    <row r="127" spans="2:130" s="7" customFormat="1" ht="29.25" customHeight="1" x14ac:dyDescent="0.2">
      <c r="B127" s="217" t="s">
        <v>465</v>
      </c>
      <c r="C127" s="217" t="s">
        <v>466</v>
      </c>
      <c r="D127" s="148" t="s">
        <v>467</v>
      </c>
      <c r="E127" s="217" t="s">
        <v>468</v>
      </c>
      <c r="F127" s="217"/>
      <c r="G127" s="224" t="s">
        <v>469</v>
      </c>
      <c r="H127" s="224"/>
      <c r="I127" s="213" t="s">
        <v>470</v>
      </c>
      <c r="J127" s="214"/>
      <c r="K127" s="214"/>
      <c r="L127" s="213" t="s">
        <v>471</v>
      </c>
      <c r="M127" s="213"/>
      <c r="N127" s="213"/>
      <c r="O127" s="213"/>
      <c r="P127" s="213"/>
      <c r="Q127" s="213"/>
      <c r="R127" s="213" t="s">
        <v>472</v>
      </c>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row>
    <row r="128" spans="2:130" s="7" customFormat="1" ht="36.75" customHeight="1" x14ac:dyDescent="0.2">
      <c r="B128" s="217"/>
      <c r="C128" s="217"/>
      <c r="D128" s="225" t="s">
        <v>473</v>
      </c>
      <c r="E128" s="220" t="s">
        <v>474</v>
      </c>
      <c r="F128" s="220" t="s">
        <v>475</v>
      </c>
      <c r="G128" s="224" t="s">
        <v>476</v>
      </c>
      <c r="H128" s="224" t="s">
        <v>477</v>
      </c>
      <c r="I128" s="214"/>
      <c r="J128" s="214"/>
      <c r="K128" s="214"/>
      <c r="L128" s="213" t="s">
        <v>478</v>
      </c>
      <c r="M128" s="214"/>
      <c r="N128" s="214"/>
      <c r="O128" s="213" t="s">
        <v>479</v>
      </c>
      <c r="P128" s="219"/>
      <c r="Q128" s="219"/>
      <c r="R128" s="213"/>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row>
    <row r="129" spans="2:130" s="7" customFormat="1" ht="29.25" customHeight="1" x14ac:dyDescent="0.2">
      <c r="B129" s="217"/>
      <c r="C129" s="217"/>
      <c r="D129" s="225"/>
      <c r="E129" s="221"/>
      <c r="F129" s="221"/>
      <c r="G129" s="224"/>
      <c r="H129" s="224"/>
      <c r="I129" s="147" t="s">
        <v>480</v>
      </c>
      <c r="J129" s="147" t="s">
        <v>481</v>
      </c>
      <c r="K129" s="147" t="s">
        <v>482</v>
      </c>
      <c r="L129" s="147" t="s">
        <v>483</v>
      </c>
      <c r="M129" s="147" t="s">
        <v>484</v>
      </c>
      <c r="N129" s="147" t="s">
        <v>485</v>
      </c>
      <c r="O129" s="147" t="s">
        <v>486</v>
      </c>
      <c r="P129" s="147" t="s">
        <v>487</v>
      </c>
      <c r="Q129" s="147" t="s">
        <v>488</v>
      </c>
      <c r="R129" s="147"/>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row>
    <row r="130" spans="2:130" s="7" customFormat="1" ht="97.5" customHeight="1" x14ac:dyDescent="0.2">
      <c r="B130" s="117">
        <v>3.1</v>
      </c>
      <c r="C130" s="215" t="s">
        <v>489</v>
      </c>
      <c r="D130" s="216"/>
      <c r="E130" s="12" t="s">
        <v>490</v>
      </c>
      <c r="F130" s="69" t="s">
        <v>491</v>
      </c>
      <c r="G130" s="68"/>
      <c r="H130" s="68"/>
      <c r="I130" s="78"/>
      <c r="J130" s="78"/>
      <c r="K130" s="28"/>
      <c r="L130" s="28"/>
      <c r="M130" s="28"/>
      <c r="N130" s="28"/>
      <c r="O130" s="28"/>
      <c r="P130" s="28"/>
      <c r="Q130" s="28"/>
      <c r="R130" s="28"/>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row>
    <row r="131" spans="2:130" s="7" customFormat="1" ht="68.25" customHeight="1" x14ac:dyDescent="0.2">
      <c r="B131" s="117"/>
      <c r="C131" s="77" t="s">
        <v>492</v>
      </c>
      <c r="D131" s="118"/>
      <c r="E131" s="12"/>
      <c r="F131" s="88"/>
      <c r="G131" s="101">
        <v>2021</v>
      </c>
      <c r="H131" s="101">
        <v>2025</v>
      </c>
      <c r="I131" s="78"/>
      <c r="J131" s="78"/>
      <c r="K131" s="28"/>
      <c r="L131" s="28"/>
      <c r="M131" s="28"/>
      <c r="N131" s="28"/>
      <c r="O131" s="28"/>
      <c r="P131" s="28"/>
      <c r="Q131" s="28"/>
      <c r="R131" s="28"/>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row>
    <row r="132" spans="2:130" ht="51" customHeight="1" x14ac:dyDescent="0.2">
      <c r="B132" s="117" t="s">
        <v>493</v>
      </c>
      <c r="C132" s="69" t="s">
        <v>494</v>
      </c>
      <c r="D132" s="110" t="s">
        <v>495</v>
      </c>
      <c r="E132" s="12" t="s">
        <v>496</v>
      </c>
      <c r="F132" s="13" t="s">
        <v>497</v>
      </c>
      <c r="G132" s="89">
        <v>2021</v>
      </c>
      <c r="H132" s="89">
        <v>2025</v>
      </c>
      <c r="I132" s="23">
        <f>'[1]Incremental_Cost Year 2021'!AU448+'[1]Incremental_Cost Year 2022'!AU439+'[1]Incremental_Cost Year 2023'!AU441+'[1]Incremental_Cost Year 2024'!AU436+'[1]Incremental_Cost Year 2025'!AU435</f>
        <v>4379866.3499999996</v>
      </c>
      <c r="J132" s="23">
        <f>'[1]Incremental_Cost Year 2021'!AV448+'[1]Incremental_Cost Year 2022'!AV439+'[1]Incremental_Cost Year 2023'!AV441+'[1]Incremental_Cost Year 2024'!AV436+'[1]Incremental_Cost Year 2025'!AV435</f>
        <v>0</v>
      </c>
      <c r="K132" s="23">
        <f>I132+J132</f>
        <v>4379866.3499999996</v>
      </c>
      <c r="L132" s="26">
        <f>I132</f>
        <v>4379866.3499999996</v>
      </c>
      <c r="M132" s="26"/>
      <c r="N132" s="26"/>
      <c r="O132" s="26"/>
      <c r="P132" s="26">
        <f>J132</f>
        <v>0</v>
      </c>
      <c r="Q132" s="26"/>
      <c r="R132" s="26"/>
    </row>
    <row r="133" spans="2:130" s="99" customFormat="1" ht="77.25" customHeight="1" x14ac:dyDescent="0.2">
      <c r="B133" s="85" t="s">
        <v>498</v>
      </c>
      <c r="C133" s="69" t="s">
        <v>499</v>
      </c>
      <c r="D133" s="13" t="s">
        <v>500</v>
      </c>
      <c r="E133" s="12" t="s">
        <v>501</v>
      </c>
      <c r="F133" s="116" t="s">
        <v>502</v>
      </c>
      <c r="G133" s="89">
        <v>2021</v>
      </c>
      <c r="H133" s="89">
        <v>2025</v>
      </c>
      <c r="I133" s="94">
        <f>'[1]Incremental_Cost Year 2021'!AU453+'[1]Incremental_Cost Year 2022'!AU444+'[1]Incremental_Cost Year 2023'!AU446+'[1]Incremental_Cost Year 2024'!AU441+'[1]Incremental_Cost Year 2025'!AU440</f>
        <v>4379866.3499999996</v>
      </c>
      <c r="J133" s="94">
        <f>'[1]Incremental_Cost Year 2021'!AV453+'[1]Incremental_Cost Year 2022'!AV444+'[1]Incremental_Cost Year 2023'!AV446+'[1]Incremental_Cost Year 2024'!AV441+'[1]Incremental_Cost Year 2025'!AV440</f>
        <v>0</v>
      </c>
      <c r="K133" s="95">
        <f t="shared" ref="K133:K144" si="28">I133+J133</f>
        <v>4379866.3499999996</v>
      </c>
      <c r="L133" s="97">
        <f t="shared" ref="L133:L144" si="29">I133</f>
        <v>4379866.3499999996</v>
      </c>
      <c r="M133" s="96"/>
      <c r="N133" s="96"/>
      <c r="O133" s="96"/>
      <c r="P133" s="97">
        <f t="shared" ref="P133:P144" si="30">J133</f>
        <v>0</v>
      </c>
      <c r="Q133" s="96"/>
      <c r="R133" s="96"/>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c r="BA133" s="98"/>
      <c r="BB133" s="98"/>
      <c r="BC133" s="98"/>
      <c r="BD133" s="98"/>
      <c r="BE133" s="98"/>
      <c r="BF133" s="98"/>
      <c r="BG133" s="98"/>
      <c r="BH133" s="98"/>
      <c r="BI133" s="98"/>
      <c r="BJ133" s="98"/>
      <c r="BK133" s="98"/>
      <c r="BL133" s="98"/>
      <c r="BM133" s="98"/>
      <c r="BN133" s="98"/>
      <c r="BO133" s="98"/>
      <c r="BP133" s="98"/>
      <c r="BQ133" s="98"/>
      <c r="BR133" s="98"/>
      <c r="BS133" s="98"/>
      <c r="BT133" s="98"/>
      <c r="BU133" s="98"/>
      <c r="BV133" s="98"/>
      <c r="BW133" s="98"/>
      <c r="BX133" s="98"/>
      <c r="BY133" s="98"/>
      <c r="BZ133" s="98"/>
      <c r="CA133" s="98"/>
      <c r="CB133" s="98"/>
      <c r="CC133" s="98"/>
      <c r="CD133" s="98"/>
      <c r="CE133" s="98"/>
      <c r="CF133" s="98"/>
      <c r="CG133" s="98"/>
      <c r="CH133" s="98"/>
      <c r="CI133" s="98"/>
      <c r="CJ133" s="98"/>
      <c r="CK133" s="98"/>
      <c r="CL133" s="98"/>
      <c r="CM133" s="98"/>
      <c r="CN133" s="98"/>
      <c r="CO133" s="98"/>
      <c r="CP133" s="98"/>
      <c r="CQ133" s="98"/>
      <c r="CR133" s="98"/>
      <c r="CS133" s="98"/>
      <c r="CT133" s="98"/>
      <c r="CU133" s="98"/>
      <c r="CV133" s="98"/>
      <c r="CW133" s="98"/>
      <c r="CX133" s="98"/>
      <c r="CY133" s="98"/>
      <c r="CZ133" s="98"/>
      <c r="DA133" s="98"/>
      <c r="DB133" s="98"/>
      <c r="DC133" s="98"/>
      <c r="DD133" s="98"/>
      <c r="DE133" s="98"/>
      <c r="DF133" s="98"/>
      <c r="DG133" s="98"/>
      <c r="DH133" s="98"/>
      <c r="DI133" s="98"/>
      <c r="DJ133" s="98"/>
      <c r="DK133" s="98"/>
      <c r="DL133" s="98"/>
      <c r="DM133" s="98"/>
      <c r="DN133" s="98"/>
      <c r="DO133" s="98"/>
      <c r="DP133" s="98"/>
      <c r="DQ133" s="98"/>
      <c r="DR133" s="98"/>
      <c r="DS133" s="98"/>
      <c r="DT133" s="98"/>
      <c r="DU133" s="98"/>
      <c r="DV133" s="98"/>
      <c r="DW133" s="98"/>
      <c r="DX133" s="98"/>
      <c r="DY133" s="98"/>
      <c r="DZ133" s="98"/>
    </row>
    <row r="134" spans="2:130" ht="56.25" customHeight="1" x14ac:dyDescent="0.2">
      <c r="B134" s="101" t="s">
        <v>503</v>
      </c>
      <c r="C134" s="63" t="s">
        <v>504</v>
      </c>
      <c r="D134" s="110" t="s">
        <v>505</v>
      </c>
      <c r="E134" s="12" t="s">
        <v>506</v>
      </c>
      <c r="F134" s="13" t="s">
        <v>507</v>
      </c>
      <c r="G134" s="119">
        <v>2021</v>
      </c>
      <c r="H134" s="119">
        <v>2022</v>
      </c>
      <c r="I134" s="20">
        <f>'[1]Incremental_Cost Year 2021'!AU458+'[1]Incremental_Cost Year 2022'!AU449+'[1]Incremental_Cost Year 2023'!AU451+'[1]Incremental_Cost Year 2024'!AU446+'[1]Incremental_Cost Year 2025'!AU445</f>
        <v>2259187.5</v>
      </c>
      <c r="J134" s="20">
        <f>'[1]Incremental_Cost Year 2021'!AV458+'[1]Incremental_Cost Year 2022'!AV449+'[1]Incremental_Cost Year 2023'!AV451+'[1]Incremental_Cost Year 2024'!AV446+'[1]Incremental_Cost Year 2025'!AV445</f>
        <v>0</v>
      </c>
      <c r="K134" s="23">
        <f t="shared" si="28"/>
        <v>2259187.5</v>
      </c>
      <c r="L134" s="26">
        <f t="shared" si="29"/>
        <v>2259187.5</v>
      </c>
      <c r="M134" s="25"/>
      <c r="N134" s="25"/>
      <c r="O134" s="25"/>
      <c r="P134" s="26">
        <f t="shared" si="30"/>
        <v>0</v>
      </c>
      <c r="Q134" s="25"/>
      <c r="R134" s="25"/>
    </row>
    <row r="135" spans="2:130" s="15" customFormat="1" ht="54" customHeight="1" x14ac:dyDescent="0.2">
      <c r="B135" s="101" t="s">
        <v>508</v>
      </c>
      <c r="C135" s="63" t="s">
        <v>509</v>
      </c>
      <c r="D135" s="110" t="s">
        <v>510</v>
      </c>
      <c r="E135" s="12" t="s">
        <v>511</v>
      </c>
      <c r="F135" s="13" t="s">
        <v>512</v>
      </c>
      <c r="G135" s="119">
        <v>2021</v>
      </c>
      <c r="H135" s="119">
        <v>2025</v>
      </c>
      <c r="I135" s="20">
        <f>'[1]Incremental_Cost Year 2021'!AU463+'[1]Incremental_Cost Year 2022'!AU454+'[1]Incremental_Cost Year 2023'!AU456+'[1]Incremental_Cost Year 2024'!AU451+'[1]Incremental_Cost Year 2025'!AU450</f>
        <v>2000835.75</v>
      </c>
      <c r="J135" s="20">
        <f>'[1]Incremental_Cost Year 2021'!AV463+'[1]Incremental_Cost Year 2022'!AV454+'[1]Incremental_Cost Year 2023'!AV456+'[1]Incremental_Cost Year 2024'!AV451+'[1]Incremental_Cost Year 2025'!AV450</f>
        <v>0</v>
      </c>
      <c r="K135" s="23">
        <f t="shared" si="28"/>
        <v>2000835.75</v>
      </c>
      <c r="L135" s="26">
        <f t="shared" si="29"/>
        <v>2000835.75</v>
      </c>
      <c r="M135" s="27"/>
      <c r="N135" s="27"/>
      <c r="O135" s="27"/>
      <c r="P135" s="26">
        <f t="shared" si="30"/>
        <v>0</v>
      </c>
      <c r="Q135" s="27"/>
      <c r="R135" s="27"/>
    </row>
    <row r="136" spans="2:130" s="15" customFormat="1" ht="51" customHeight="1" x14ac:dyDescent="0.2">
      <c r="B136" s="101" t="s">
        <v>513</v>
      </c>
      <c r="C136" s="63" t="s">
        <v>514</v>
      </c>
      <c r="D136" s="110" t="s">
        <v>515</v>
      </c>
      <c r="E136" s="12" t="s">
        <v>516</v>
      </c>
      <c r="F136" s="13" t="s">
        <v>517</v>
      </c>
      <c r="G136" s="119">
        <v>2024</v>
      </c>
      <c r="H136" s="119">
        <v>2024</v>
      </c>
      <c r="I136" s="20">
        <f>'[1]Incremental_Cost Year 2021'!AU468+'[1]Incremental_Cost Year 2022'!AU459+'[1]Incremental_Cost Year 2023'!AU461+'[1]Incremental_Cost Year 2024'!AU456+'[1]Incremental_Cost Year 2025'!AU455</f>
        <v>1610132.25</v>
      </c>
      <c r="J136" s="20">
        <f>'[1]Incremental_Cost Year 2021'!AV468+'[1]Incremental_Cost Year 2022'!AV459+'[1]Incremental_Cost Year 2023'!AV461+'[1]Incremental_Cost Year 2024'!AV456+'[1]Incremental_Cost Year 2025'!AV455</f>
        <v>0</v>
      </c>
      <c r="K136" s="23">
        <f t="shared" si="28"/>
        <v>1610132.25</v>
      </c>
      <c r="L136" s="26">
        <f t="shared" si="29"/>
        <v>1610132.25</v>
      </c>
      <c r="M136" s="27"/>
      <c r="N136" s="27"/>
      <c r="O136" s="27"/>
      <c r="P136" s="26">
        <f t="shared" si="30"/>
        <v>0</v>
      </c>
      <c r="Q136" s="27"/>
      <c r="R136" s="27"/>
    </row>
    <row r="137" spans="2:130" ht="51.75" customHeight="1" x14ac:dyDescent="0.2">
      <c r="B137" s="101" t="s">
        <v>518</v>
      </c>
      <c r="C137" s="63" t="s">
        <v>519</v>
      </c>
      <c r="D137" s="110" t="s">
        <v>520</v>
      </c>
      <c r="E137" s="12" t="s">
        <v>521</v>
      </c>
      <c r="F137" s="10" t="s">
        <v>522</v>
      </c>
      <c r="G137" s="119">
        <v>2024</v>
      </c>
      <c r="H137" s="119">
        <v>2025</v>
      </c>
      <c r="I137" s="22">
        <f>'[1]Incremental_Cost Year 2021'!AU473+'[1]Incremental_Cost Year 2022'!AU464+'[1]Incremental_Cost Year 2023'!AU466+'[1]Incremental_Cost Year 2024'!AU461+'[1]Incremental_Cost Year 2025'!AU460</f>
        <v>444043.5</v>
      </c>
      <c r="J137" s="22">
        <f>'[1]Incremental_Cost Year 2021'!AV473+'[1]Incremental_Cost Year 2022'!AV464+'[1]Incremental_Cost Year 2023'!AV466+'[1]Incremental_Cost Year 2024'!AV461+'[1]Incremental_Cost Year 2025'!AV460</f>
        <v>0</v>
      </c>
      <c r="K137" s="23">
        <f t="shared" si="28"/>
        <v>444043.5</v>
      </c>
      <c r="L137" s="26">
        <f t="shared" si="29"/>
        <v>444043.5</v>
      </c>
      <c r="M137" s="25"/>
      <c r="N137" s="25"/>
      <c r="O137" s="25"/>
      <c r="P137" s="26">
        <f t="shared" si="30"/>
        <v>0</v>
      </c>
      <c r="Q137" s="25"/>
      <c r="R137" s="25"/>
    </row>
    <row r="138" spans="2:130" ht="51" customHeight="1" x14ac:dyDescent="0.2">
      <c r="B138" s="68" t="s">
        <v>523</v>
      </c>
      <c r="C138" s="63" t="s">
        <v>524</v>
      </c>
      <c r="D138" s="110" t="s">
        <v>525</v>
      </c>
      <c r="E138" s="12" t="s">
        <v>526</v>
      </c>
      <c r="F138" s="10" t="s">
        <v>527</v>
      </c>
      <c r="G138" s="119">
        <v>2021</v>
      </c>
      <c r="H138" s="119">
        <v>2025</v>
      </c>
      <c r="I138" s="25">
        <f>'[1]Incremental_Cost Year 2021'!AU478+'[1]Incremental_Cost Year 2022'!AU469+'[1]Incremental_Cost Year 2023'!AU471+'[1]Incremental_Cost Year 2024'!AU466+'[1]Incremental_Cost Year 2025'!AU465</f>
        <v>2879910.9</v>
      </c>
      <c r="J138" s="25">
        <f>'[1]Incremental_Cost Year 2021'!AV478+'[1]Incremental_Cost Year 2022'!AV469+'[1]Incremental_Cost Year 2023'!AV471+'[1]Incremental_Cost Year 2024'!AV466+'[1]Incremental_Cost Year 2025'!AV465</f>
        <v>0</v>
      </c>
      <c r="K138" s="23">
        <f t="shared" si="28"/>
        <v>2879910.9</v>
      </c>
      <c r="L138" s="26">
        <f t="shared" si="29"/>
        <v>2879910.9</v>
      </c>
      <c r="M138" s="25"/>
      <c r="N138" s="25"/>
      <c r="O138" s="25"/>
      <c r="P138" s="26">
        <f t="shared" si="30"/>
        <v>0</v>
      </c>
      <c r="Q138" s="25"/>
      <c r="R138" s="25"/>
    </row>
    <row r="139" spans="2:130" ht="99" customHeight="1" x14ac:dyDescent="0.2">
      <c r="B139" s="88" t="s">
        <v>528</v>
      </c>
      <c r="C139" s="69" t="s">
        <v>529</v>
      </c>
      <c r="D139" s="12" t="s">
        <v>530</v>
      </c>
      <c r="E139" s="12" t="s">
        <v>531</v>
      </c>
      <c r="F139" s="115" t="s">
        <v>532</v>
      </c>
      <c r="G139" s="119">
        <v>2021</v>
      </c>
      <c r="H139" s="119">
        <v>2025</v>
      </c>
      <c r="I139" s="22">
        <f>'[1]Incremental_Cost Year 2021'!AU483+'[1]Incremental_Cost Year 2022'!AU474+'[1]Incremental_Cost Year 2023'!AU476+'[1]Incremental_Cost Year 2024'!AU471+'[1]Incremental_Cost Year 2025'!AU470</f>
        <v>2740221</v>
      </c>
      <c r="J139" s="22">
        <f>'[1]Incremental_Cost Year 2021'!AV483+'[1]Incremental_Cost Year 2022'!AV474+'[1]Incremental_Cost Year 2023'!AV476+'[1]Incremental_Cost Year 2024'!AV471+'[1]Incremental_Cost Year 2025'!AV470</f>
        <v>0</v>
      </c>
      <c r="K139" s="23">
        <f t="shared" si="28"/>
        <v>2740221</v>
      </c>
      <c r="L139" s="26">
        <f t="shared" si="29"/>
        <v>2740221</v>
      </c>
      <c r="M139" s="25"/>
      <c r="N139" s="25"/>
      <c r="O139" s="25"/>
      <c r="P139" s="26">
        <f t="shared" si="30"/>
        <v>0</v>
      </c>
      <c r="Q139" s="25"/>
      <c r="R139" s="25"/>
    </row>
    <row r="140" spans="2:130" ht="57.75" customHeight="1" x14ac:dyDescent="0.2">
      <c r="B140" s="101" t="s">
        <v>533</v>
      </c>
      <c r="C140" s="63" t="s">
        <v>534</v>
      </c>
      <c r="D140" s="110" t="s">
        <v>535</v>
      </c>
      <c r="E140" s="12" t="s">
        <v>536</v>
      </c>
      <c r="F140" s="10" t="s">
        <v>537</v>
      </c>
      <c r="G140" s="119">
        <v>2021</v>
      </c>
      <c r="H140" s="119">
        <v>2022</v>
      </c>
      <c r="I140" s="22">
        <f>'[1]Incremental_Cost Year 2021'!AU488+'[1]Incremental_Cost Year 2022'!AU479+'[1]Incremental_Cost Year 2023'!AU481+'[1]Incremental_Cost Year 2024'!AU476+'[1]Incremental_Cost Year 2025'!AU475</f>
        <v>2681462.5499999998</v>
      </c>
      <c r="J140" s="22">
        <f>'[1]Incremental_Cost Year 2021'!AV488+'[1]Incremental_Cost Year 2022'!AV479+'[1]Incremental_Cost Year 2023'!AV481+'[1]Incremental_Cost Year 2024'!AV476+'[1]Incremental_Cost Year 2025'!AV475</f>
        <v>0</v>
      </c>
      <c r="K140" s="23">
        <f t="shared" si="28"/>
        <v>2681462.5499999998</v>
      </c>
      <c r="L140" s="26">
        <f t="shared" si="29"/>
        <v>2681462.5499999998</v>
      </c>
      <c r="M140" s="25"/>
      <c r="N140" s="25"/>
      <c r="O140" s="25"/>
      <c r="P140" s="26">
        <f t="shared" si="30"/>
        <v>0</v>
      </c>
      <c r="Q140" s="25"/>
      <c r="R140" s="25"/>
    </row>
    <row r="141" spans="2:130" ht="51" customHeight="1" x14ac:dyDescent="0.2">
      <c r="B141" s="88" t="s">
        <v>538</v>
      </c>
      <c r="C141" s="69" t="s">
        <v>539</v>
      </c>
      <c r="D141" s="12" t="s">
        <v>540</v>
      </c>
      <c r="E141" s="12" t="s">
        <v>541</v>
      </c>
      <c r="F141" s="9" t="s">
        <v>542</v>
      </c>
      <c r="G141" s="119">
        <v>2021</v>
      </c>
      <c r="H141" s="119">
        <v>2025</v>
      </c>
      <c r="I141" s="22">
        <f>'[1]Incremental_Cost Year 2021'!AU493+'[1]Incremental_Cost Year 2022'!AU484+'[1]Incremental_Cost Year 2023'!AU486+'[1]Incremental_Cost Year 2024'!AU481+'[1]Incremental_Cost Year 2025'!AU480</f>
        <v>993835.34999999986</v>
      </c>
      <c r="J141" s="22">
        <f>'[1]Incremental_Cost Year 2021'!AV493+'[1]Incremental_Cost Year 2022'!AV484+'[1]Incremental_Cost Year 2023'!AV486+'[1]Incremental_Cost Year 2024'!AV481+'[1]Incremental_Cost Year 2025'!AV480</f>
        <v>0</v>
      </c>
      <c r="K141" s="23">
        <f t="shared" si="28"/>
        <v>993835.34999999986</v>
      </c>
      <c r="L141" s="26">
        <f t="shared" si="29"/>
        <v>993835.34999999986</v>
      </c>
      <c r="M141" s="25"/>
      <c r="N141" s="25"/>
      <c r="O141" s="25"/>
      <c r="P141" s="26">
        <f t="shared" si="30"/>
        <v>0</v>
      </c>
      <c r="Q141" s="25"/>
      <c r="R141" s="25"/>
    </row>
    <row r="142" spans="2:130" ht="59.25" customHeight="1" x14ac:dyDescent="0.2">
      <c r="B142" s="88" t="s">
        <v>543</v>
      </c>
      <c r="C142" s="69" t="s">
        <v>544</v>
      </c>
      <c r="D142" s="12" t="s">
        <v>545</v>
      </c>
      <c r="E142" s="12" t="s">
        <v>546</v>
      </c>
      <c r="F142" s="86" t="s">
        <v>547</v>
      </c>
      <c r="G142" s="101">
        <v>2021</v>
      </c>
      <c r="H142" s="101">
        <v>2025</v>
      </c>
      <c r="I142" s="26">
        <f>'[1]Incremental_Cost Year 2021'!AU498+'[1]Incremental_Cost Year 2022'!AU489+'[1]Incremental_Cost Year 2023'!AU491+'[1]Incremental_Cost Year 2024'!AU486+'[1]Incremental_Cost Year 2025'!AU485</f>
        <v>1940602.3499999999</v>
      </c>
      <c r="J142" s="26">
        <f>'[1]Incremental_Cost Year 2021'!AV498+'[1]Incremental_Cost Year 2022'!AV489+'[1]Incremental_Cost Year 2023'!AV491+'[1]Incremental_Cost Year 2024'!AV486+'[1]Incremental_Cost Year 2025'!AV485</f>
        <v>0</v>
      </c>
      <c r="K142" s="23">
        <f t="shared" si="28"/>
        <v>1940602.3499999999</v>
      </c>
      <c r="L142" s="26">
        <f t="shared" si="29"/>
        <v>1940602.3499999999</v>
      </c>
      <c r="M142" s="28"/>
      <c r="N142" s="28"/>
      <c r="O142" s="28"/>
      <c r="P142" s="26">
        <f t="shared" si="30"/>
        <v>0</v>
      </c>
      <c r="Q142" s="28"/>
      <c r="R142" s="28"/>
    </row>
    <row r="143" spans="2:130" ht="57.75" customHeight="1" x14ac:dyDescent="0.2">
      <c r="B143" s="101" t="s">
        <v>548</v>
      </c>
      <c r="C143" s="63" t="s">
        <v>549</v>
      </c>
      <c r="D143" s="110" t="s">
        <v>550</v>
      </c>
      <c r="E143" s="12" t="s">
        <v>551</v>
      </c>
      <c r="F143" s="10" t="s">
        <v>552</v>
      </c>
      <c r="G143" s="119">
        <v>2024</v>
      </c>
      <c r="H143" s="119">
        <v>2025</v>
      </c>
      <c r="I143" s="20">
        <f>'[1]Incremental_Cost Year 2021'!AU503+'[1]Incremental_Cost Year 2022'!AU494+'[1]Incremental_Cost Year 2023'!AU496+'[1]Incremental_Cost Year 2024'!AU491+'[1]Incremental_Cost Year 2025'!AU490</f>
        <v>315498.45</v>
      </c>
      <c r="J143" s="20">
        <f>'[1]Incremental_Cost Year 2021'!AV503+'[1]Incremental_Cost Year 2022'!AV494+'[1]Incremental_Cost Year 2023'!AV496+'[1]Incremental_Cost Year 2024'!AV491+'[1]Incremental_Cost Year 2025'!AV490</f>
        <v>0</v>
      </c>
      <c r="K143" s="23">
        <f t="shared" si="28"/>
        <v>315498.45</v>
      </c>
      <c r="L143" s="26">
        <f t="shared" si="29"/>
        <v>315498.45</v>
      </c>
      <c r="M143" s="25"/>
      <c r="N143" s="25"/>
      <c r="O143" s="25"/>
      <c r="P143" s="26">
        <f t="shared" si="30"/>
        <v>0</v>
      </c>
      <c r="Q143" s="26"/>
      <c r="R143" s="26"/>
    </row>
    <row r="144" spans="2:130" ht="83.25" customHeight="1" x14ac:dyDescent="0.2">
      <c r="B144" s="88" t="s">
        <v>553</v>
      </c>
      <c r="C144" s="69" t="s">
        <v>554</v>
      </c>
      <c r="D144" s="12" t="s">
        <v>555</v>
      </c>
      <c r="E144" s="12" t="s">
        <v>556</v>
      </c>
      <c r="F144" s="116" t="s">
        <v>557</v>
      </c>
      <c r="G144" s="119">
        <v>2021</v>
      </c>
      <c r="H144" s="119">
        <v>2025</v>
      </c>
      <c r="I144" s="20">
        <f>'[1]Incremental_Cost Year 2021'!AU518+'[1]Incremental_Cost Year 2022'!AU509+'[1]Incremental_Cost Year 2023'!AU511+'[1]Incremental_Cost Year 2024'!AU506+'[1]Incremental_Cost Year 2025'!AU505</f>
        <v>853407</v>
      </c>
      <c r="J144" s="20">
        <f>'[1]Incremental_Cost Year 2021'!AV518+'[1]Incremental_Cost Year 2022'!AV509+'[1]Incremental_Cost Year 2023'!AV511+'[1]Incremental_Cost Year 2024'!AV506+'[1]Incremental_Cost Year 2025'!AV505</f>
        <v>0</v>
      </c>
      <c r="K144" s="23">
        <f t="shared" si="28"/>
        <v>853407</v>
      </c>
      <c r="L144" s="26">
        <f t="shared" si="29"/>
        <v>853407</v>
      </c>
      <c r="M144" s="26"/>
      <c r="N144" s="26"/>
      <c r="O144" s="26"/>
      <c r="P144" s="26">
        <f t="shared" si="30"/>
        <v>0</v>
      </c>
      <c r="Q144" s="26"/>
      <c r="R144" s="26"/>
    </row>
    <row r="145" spans="2:130" s="7" customFormat="1" ht="19.5" customHeight="1" x14ac:dyDescent="0.2">
      <c r="B145" s="71"/>
      <c r="C145" s="73" t="s">
        <v>558</v>
      </c>
      <c r="D145" s="74"/>
      <c r="E145" s="71"/>
      <c r="F145" s="175"/>
      <c r="G145" s="71"/>
      <c r="H145" s="71"/>
      <c r="I145" s="70">
        <f>SUM(I132:I144)</f>
        <v>27478869.300000001</v>
      </c>
      <c r="J145" s="70">
        <f>SUM(J132:J144)</f>
        <v>0</v>
      </c>
      <c r="K145" s="70">
        <f>SUM(K132:K144)</f>
        <v>27478869.300000001</v>
      </c>
      <c r="L145" s="70">
        <f>SUM(L132:L144)</f>
        <v>27478869.300000001</v>
      </c>
      <c r="M145" s="70">
        <f t="shared" ref="M145:R145" si="31">M142+M133</f>
        <v>0</v>
      </c>
      <c r="N145" s="70">
        <f t="shared" si="31"/>
        <v>0</v>
      </c>
      <c r="O145" s="70">
        <f t="shared" si="31"/>
        <v>0</v>
      </c>
      <c r="P145" s="70">
        <f t="shared" si="31"/>
        <v>0</v>
      </c>
      <c r="Q145" s="70">
        <f t="shared" si="31"/>
        <v>0</v>
      </c>
      <c r="R145" s="70">
        <f t="shared" si="31"/>
        <v>0</v>
      </c>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c r="DU145" s="24"/>
      <c r="DV145" s="24"/>
      <c r="DW145" s="24"/>
      <c r="DX145" s="24"/>
      <c r="DY145" s="24"/>
      <c r="DZ145" s="24"/>
    </row>
    <row r="146" spans="2:130" ht="73.5" customHeight="1" x14ac:dyDescent="0.2">
      <c r="B146" s="117">
        <v>3.2</v>
      </c>
      <c r="C146" s="215" t="s">
        <v>559</v>
      </c>
      <c r="D146" s="216"/>
      <c r="E146" s="12" t="s">
        <v>560</v>
      </c>
      <c r="F146" s="85"/>
      <c r="G146" s="68"/>
      <c r="H146" s="68"/>
      <c r="I146" s="23"/>
      <c r="J146" s="23"/>
      <c r="K146" s="26"/>
      <c r="L146" s="26"/>
      <c r="M146" s="26"/>
      <c r="N146" s="26"/>
      <c r="O146" s="26"/>
      <c r="P146" s="26"/>
      <c r="Q146" s="26"/>
      <c r="R146" s="26"/>
    </row>
    <row r="147" spans="2:130" ht="52.5" customHeight="1" x14ac:dyDescent="0.2">
      <c r="B147" s="117"/>
      <c r="C147" s="62" t="s">
        <v>561</v>
      </c>
      <c r="D147" s="117"/>
      <c r="E147" s="88"/>
      <c r="F147" s="88"/>
      <c r="G147" s="101">
        <v>2021</v>
      </c>
      <c r="H147" s="101">
        <v>2025</v>
      </c>
      <c r="I147" s="23"/>
      <c r="J147" s="23"/>
      <c r="K147" s="26"/>
      <c r="L147" s="26"/>
      <c r="M147" s="26"/>
      <c r="N147" s="26"/>
      <c r="O147" s="26"/>
      <c r="P147" s="26"/>
      <c r="Q147" s="26"/>
      <c r="R147" s="26"/>
    </row>
    <row r="148" spans="2:130" ht="60.75" customHeight="1" x14ac:dyDescent="0.2">
      <c r="B148" s="117" t="s">
        <v>562</v>
      </c>
      <c r="C148" s="69" t="s">
        <v>563</v>
      </c>
      <c r="D148" s="90" t="s">
        <v>564</v>
      </c>
      <c r="E148" s="12" t="s">
        <v>565</v>
      </c>
      <c r="F148" s="12" t="s">
        <v>566</v>
      </c>
      <c r="G148" s="101">
        <v>2021</v>
      </c>
      <c r="H148" s="101">
        <v>2025</v>
      </c>
      <c r="I148" s="23">
        <v>1148722200</v>
      </c>
      <c r="J148" s="23"/>
      <c r="K148" s="23">
        <f>I148+J148</f>
        <v>1148722200</v>
      </c>
      <c r="L148" s="23">
        <f>J148+K148</f>
        <v>1148722200</v>
      </c>
      <c r="M148" s="23"/>
      <c r="N148" s="23"/>
      <c r="O148" s="26"/>
      <c r="P148" s="26">
        <v>0</v>
      </c>
      <c r="Q148" s="26"/>
      <c r="R148" s="26"/>
    </row>
    <row r="149" spans="2:130" ht="55.5" customHeight="1" x14ac:dyDescent="0.2">
      <c r="B149" s="72" t="s">
        <v>567</v>
      </c>
      <c r="C149" s="69" t="s">
        <v>568</v>
      </c>
      <c r="D149" s="12" t="s">
        <v>569</v>
      </c>
      <c r="E149" s="12" t="s">
        <v>570</v>
      </c>
      <c r="F149" s="13" t="s">
        <v>571</v>
      </c>
      <c r="G149" s="119">
        <v>2021</v>
      </c>
      <c r="H149" s="119">
        <v>2022</v>
      </c>
      <c r="I149" s="20">
        <v>5300000</v>
      </c>
      <c r="J149" s="20"/>
      <c r="K149" s="23">
        <f t="shared" ref="K149:K162" si="32">I149+J149</f>
        <v>5300000</v>
      </c>
      <c r="L149" s="23">
        <f>J149+K149</f>
        <v>5300000</v>
      </c>
      <c r="M149" s="23"/>
      <c r="N149" s="23"/>
      <c r="O149" s="25"/>
      <c r="P149" s="26">
        <f t="shared" ref="P149:P162" si="33">J149</f>
        <v>0</v>
      </c>
      <c r="Q149" s="26"/>
      <c r="R149" s="26"/>
    </row>
    <row r="150" spans="2:130" ht="45.75" customHeight="1" x14ac:dyDescent="0.2">
      <c r="B150" s="72" t="s">
        <v>572</v>
      </c>
      <c r="C150" s="69" t="s">
        <v>573</v>
      </c>
      <c r="D150" s="12" t="s">
        <v>574</v>
      </c>
      <c r="E150" s="12" t="s">
        <v>575</v>
      </c>
      <c r="F150" s="13" t="s">
        <v>576</v>
      </c>
      <c r="G150" s="119">
        <v>2021</v>
      </c>
      <c r="H150" s="119">
        <v>2022</v>
      </c>
      <c r="I150" s="20">
        <v>7000000</v>
      </c>
      <c r="J150" s="20">
        <f>'[1]Incremental_Cost Year 2021'!AV544+'[1]Incremental_Cost Year 2022'!AV535+'[1]Incremental_Cost Year 2023'!AV537+'[1]Incremental_Cost Year 2024'!AV532+'[1]Incremental_Cost Year 2025'!AV531</f>
        <v>0</v>
      </c>
      <c r="K150" s="23">
        <f t="shared" si="32"/>
        <v>7000000</v>
      </c>
      <c r="L150" s="23">
        <f>J150+K150</f>
        <v>7000000</v>
      </c>
      <c r="M150" s="23"/>
      <c r="N150" s="23"/>
      <c r="O150" s="25"/>
      <c r="P150" s="26">
        <f t="shared" si="33"/>
        <v>0</v>
      </c>
      <c r="Q150" s="26"/>
      <c r="R150" s="26"/>
    </row>
    <row r="151" spans="2:130" ht="71.25" customHeight="1" x14ac:dyDescent="0.2">
      <c r="B151" s="72" t="s">
        <v>577</v>
      </c>
      <c r="C151" s="69" t="s">
        <v>578</v>
      </c>
      <c r="D151" s="12" t="s">
        <v>579</v>
      </c>
      <c r="E151" s="12" t="s">
        <v>580</v>
      </c>
      <c r="F151" s="13" t="s">
        <v>581</v>
      </c>
      <c r="G151" s="119">
        <v>2021</v>
      </c>
      <c r="H151" s="119">
        <v>2022</v>
      </c>
      <c r="I151" s="20">
        <v>5000000</v>
      </c>
      <c r="J151" s="20">
        <f>'[1]Incremental_Cost Year 2021'!AV549+'[1]Incremental_Cost Year 2022'!AV540+'[1]Incremental_Cost Year 2023'!AV542+'[1]Incremental_Cost Year 2024'!AV537+'[1]Incremental_Cost Year 2025'!AV536</f>
        <v>0</v>
      </c>
      <c r="K151" s="23">
        <f t="shared" si="32"/>
        <v>5000000</v>
      </c>
      <c r="L151" s="23">
        <f t="shared" ref="L151:L162" si="34">I151</f>
        <v>5000000</v>
      </c>
      <c r="M151" s="23"/>
      <c r="N151" s="23"/>
      <c r="O151" s="26"/>
      <c r="P151" s="26">
        <f t="shared" si="33"/>
        <v>0</v>
      </c>
      <c r="Q151" s="26"/>
      <c r="R151" s="26"/>
    </row>
    <row r="152" spans="2:130" ht="45.75" customHeight="1" x14ac:dyDescent="0.2">
      <c r="B152" s="72" t="s">
        <v>582</v>
      </c>
      <c r="C152" s="69" t="s">
        <v>583</v>
      </c>
      <c r="D152" s="12" t="s">
        <v>584</v>
      </c>
      <c r="E152" s="12" t="s">
        <v>585</v>
      </c>
      <c r="F152" s="9"/>
      <c r="G152" s="119">
        <v>2023</v>
      </c>
      <c r="H152" s="119">
        <v>2025</v>
      </c>
      <c r="I152" s="20">
        <v>5000000</v>
      </c>
      <c r="J152" s="20">
        <f>'[1]Incremental_Cost Year 2021'!AV554+'[1]Incremental_Cost Year 2022'!AV545+'[1]Incremental_Cost Year 2023'!AV547+'[1]Incremental_Cost Year 2024'!AV542+'[1]Incremental_Cost Year 2025'!AV541</f>
        <v>0</v>
      </c>
      <c r="K152" s="23">
        <f t="shared" si="32"/>
        <v>5000000</v>
      </c>
      <c r="L152" s="26">
        <f t="shared" si="34"/>
        <v>5000000</v>
      </c>
      <c r="M152" s="26"/>
      <c r="N152" s="26"/>
      <c r="O152" s="26"/>
      <c r="P152" s="26">
        <f t="shared" si="33"/>
        <v>0</v>
      </c>
      <c r="Q152" s="26"/>
      <c r="R152" s="26"/>
    </row>
    <row r="153" spans="2:130" ht="45.75" customHeight="1" x14ac:dyDescent="0.2">
      <c r="B153" s="72" t="s">
        <v>586</v>
      </c>
      <c r="C153" s="69" t="s">
        <v>587</v>
      </c>
      <c r="D153" s="12" t="s">
        <v>588</v>
      </c>
      <c r="E153" s="12" t="s">
        <v>589</v>
      </c>
      <c r="F153" s="9" t="s">
        <v>590</v>
      </c>
      <c r="G153" s="119">
        <v>2023</v>
      </c>
      <c r="H153" s="119">
        <v>2025</v>
      </c>
      <c r="I153" s="20">
        <v>5000000</v>
      </c>
      <c r="J153" s="20">
        <f>'[1]Incremental_Cost Year 2021'!AV559+'[1]Incremental_Cost Year 2022'!AV550+'[1]Incremental_Cost Year 2023'!AV552+'[1]Incremental_Cost Year 2024'!AV547+'[1]Incremental_Cost Year 2025'!AV546</f>
        <v>0</v>
      </c>
      <c r="K153" s="23">
        <f t="shared" si="32"/>
        <v>5000000</v>
      </c>
      <c r="L153" s="26">
        <f t="shared" si="34"/>
        <v>5000000</v>
      </c>
      <c r="M153" s="26"/>
      <c r="N153" s="26"/>
      <c r="O153" s="26"/>
      <c r="P153" s="26">
        <f t="shared" si="33"/>
        <v>0</v>
      </c>
      <c r="Q153" s="26"/>
      <c r="R153" s="26"/>
    </row>
    <row r="154" spans="2:130" ht="45.75" customHeight="1" x14ac:dyDescent="0.2">
      <c r="B154" s="72" t="s">
        <v>591</v>
      </c>
      <c r="C154" s="69" t="s">
        <v>592</v>
      </c>
      <c r="D154" s="12" t="s">
        <v>593</v>
      </c>
      <c r="E154" s="12" t="s">
        <v>594</v>
      </c>
      <c r="F154" s="9" t="s">
        <v>595</v>
      </c>
      <c r="G154" s="119">
        <v>2023</v>
      </c>
      <c r="H154" s="119">
        <v>2025</v>
      </c>
      <c r="I154" s="20">
        <v>5000000</v>
      </c>
      <c r="J154" s="20">
        <f>'[1]Incremental_Cost Year 2021'!AV564+'[1]Incremental_Cost Year 2022'!AV555+'[1]Incremental_Cost Year 2023'!AV557+'[1]Incremental_Cost Year 2024'!AV552+'[1]Incremental_Cost Year 2025'!AV551</f>
        <v>0</v>
      </c>
      <c r="K154" s="23">
        <f t="shared" si="32"/>
        <v>5000000</v>
      </c>
      <c r="L154" s="26">
        <f t="shared" si="34"/>
        <v>5000000</v>
      </c>
      <c r="M154" s="26"/>
      <c r="N154" s="26"/>
      <c r="O154" s="26"/>
      <c r="P154" s="26">
        <f t="shared" si="33"/>
        <v>0</v>
      </c>
      <c r="Q154" s="26"/>
      <c r="R154" s="26"/>
      <c r="S154" s="157"/>
    </row>
    <row r="155" spans="2:130" ht="54" customHeight="1" x14ac:dyDescent="0.2">
      <c r="B155" s="72" t="s">
        <v>596</v>
      </c>
      <c r="C155" s="69" t="s">
        <v>597</v>
      </c>
      <c r="D155" s="12"/>
      <c r="E155" s="12" t="s">
        <v>598</v>
      </c>
      <c r="F155" s="9" t="s">
        <v>599</v>
      </c>
      <c r="G155" s="119">
        <v>2021</v>
      </c>
      <c r="H155" s="119">
        <v>2025</v>
      </c>
      <c r="I155" s="20">
        <f>'[1]Incremental_Cost Year 2021'!AU569+'[1]Incremental_Cost Year 2022'!AU560+'[1]Incremental_Cost Year 2023'!AU562+'[1]Incremental_Cost Year 2024'!AU557+'[1]Incremental_Cost Year 2025'!AU556</f>
        <v>0</v>
      </c>
      <c r="J155" s="20">
        <f>'[1]Incremental_Cost Year 2021'!AV569+'[1]Incremental_Cost Year 2022'!AV560+'[1]Incremental_Cost Year 2023'!AV562+'[1]Incremental_Cost Year 2024'!AV557+'[1]Incremental_Cost Year 2025'!AV556</f>
        <v>0</v>
      </c>
      <c r="K155" s="23">
        <f t="shared" si="32"/>
        <v>0</v>
      </c>
      <c r="L155" s="26">
        <f t="shared" si="34"/>
        <v>0</v>
      </c>
      <c r="M155" s="26"/>
      <c r="N155" s="26"/>
      <c r="O155" s="26"/>
      <c r="P155" s="26">
        <f t="shared" si="33"/>
        <v>0</v>
      </c>
      <c r="Q155" s="26"/>
      <c r="R155" s="26"/>
      <c r="S155" s="157"/>
    </row>
    <row r="156" spans="2:130" ht="59.25" customHeight="1" x14ac:dyDescent="0.2">
      <c r="B156" s="72" t="s">
        <v>600</v>
      </c>
      <c r="C156" s="69" t="s">
        <v>601</v>
      </c>
      <c r="D156" s="12" t="s">
        <v>602</v>
      </c>
      <c r="E156" s="12" t="s">
        <v>603</v>
      </c>
      <c r="F156" s="9" t="s">
        <v>604</v>
      </c>
      <c r="G156" s="119">
        <v>2023</v>
      </c>
      <c r="H156" s="119">
        <v>2025</v>
      </c>
      <c r="I156" s="20">
        <v>2000000</v>
      </c>
      <c r="J156" s="20">
        <f>'[1]Incremental_Cost Year 2021'!AV574+'[1]Incremental_Cost Year 2022'!AV565+'[1]Incremental_Cost Year 2023'!AV567+'[1]Incremental_Cost Year 2024'!AV562+'[1]Incremental_Cost Year 2025'!AV561</f>
        <v>0</v>
      </c>
      <c r="K156" s="23">
        <f t="shared" si="32"/>
        <v>2000000</v>
      </c>
      <c r="L156" s="26">
        <f t="shared" si="34"/>
        <v>2000000</v>
      </c>
      <c r="M156" s="26"/>
      <c r="N156" s="26"/>
      <c r="O156" s="26"/>
      <c r="P156" s="26">
        <f t="shared" si="33"/>
        <v>0</v>
      </c>
      <c r="Q156" s="26"/>
      <c r="R156" s="26"/>
      <c r="S156" s="157"/>
    </row>
    <row r="157" spans="2:130" ht="73.5" customHeight="1" x14ac:dyDescent="0.2">
      <c r="B157" s="72" t="s">
        <v>605</v>
      </c>
      <c r="C157" s="69" t="s">
        <v>606</v>
      </c>
      <c r="D157" s="12" t="s">
        <v>607</v>
      </c>
      <c r="E157" s="12" t="s">
        <v>608</v>
      </c>
      <c r="F157" s="9"/>
      <c r="G157" s="119">
        <v>2021</v>
      </c>
      <c r="H157" s="119">
        <v>2025</v>
      </c>
      <c r="I157" s="20">
        <v>4000000</v>
      </c>
      <c r="J157" s="20">
        <f>'[1]Incremental_Cost Year 2021'!AV584+'[1]Incremental_Cost Year 2022'!AV570+'[1]Incremental_Cost Year 2023'!AV572+'[1]Incremental_Cost Year 2024'!AV567+'[1]Incremental_Cost Year 2025'!AV566</f>
        <v>0</v>
      </c>
      <c r="K157" s="23">
        <f t="shared" si="32"/>
        <v>4000000</v>
      </c>
      <c r="L157" s="26">
        <f t="shared" si="34"/>
        <v>4000000</v>
      </c>
      <c r="M157" s="26"/>
      <c r="N157" s="26"/>
      <c r="O157" s="26"/>
      <c r="P157" s="26">
        <f t="shared" si="33"/>
        <v>0</v>
      </c>
      <c r="Q157" s="26"/>
      <c r="R157" s="26"/>
      <c r="S157" s="157"/>
    </row>
    <row r="158" spans="2:130" ht="45.75" customHeight="1" x14ac:dyDescent="0.2">
      <c r="B158" s="72" t="s">
        <v>609</v>
      </c>
      <c r="C158" s="69" t="s">
        <v>610</v>
      </c>
      <c r="D158" s="11"/>
      <c r="E158" s="12" t="s">
        <v>611</v>
      </c>
      <c r="F158" s="9"/>
      <c r="G158" s="119">
        <v>2021</v>
      </c>
      <c r="H158" s="119">
        <v>2025</v>
      </c>
      <c r="I158" s="20">
        <f>'[1]Incremental_Cost Year 2021'!AU584+'[1]Incremental_Cost Year 2022'!AU575+'[1]Incremental_Cost Year 2023'!AU577+'[1]Incremental_Cost Year 2024'!AU572+'[1]Incremental_Cost Year 2025'!AU571</f>
        <v>0</v>
      </c>
      <c r="J158" s="20">
        <f>'[1]Incremental_Cost Year 2021'!AV584+'[1]Incremental_Cost Year 2022'!AV575+'[1]Incremental_Cost Year 2023'!AV577+'[1]Incremental_Cost Year 2024'!AV572+'[1]Incremental_Cost Year 2025'!AV571</f>
        <v>0</v>
      </c>
      <c r="K158" s="23">
        <f t="shared" si="32"/>
        <v>0</v>
      </c>
      <c r="L158" s="26">
        <f t="shared" si="34"/>
        <v>0</v>
      </c>
      <c r="M158" s="26"/>
      <c r="N158" s="26"/>
      <c r="O158" s="26"/>
      <c r="P158" s="26">
        <f t="shared" si="33"/>
        <v>0</v>
      </c>
      <c r="Q158" s="26"/>
      <c r="R158" s="26"/>
      <c r="S158" s="157"/>
    </row>
    <row r="159" spans="2:130" ht="39.75" customHeight="1" x14ac:dyDescent="0.2">
      <c r="B159" s="72" t="s">
        <v>612</v>
      </c>
      <c r="C159" s="69" t="s">
        <v>613</v>
      </c>
      <c r="D159" s="11"/>
      <c r="E159" s="12" t="s">
        <v>614</v>
      </c>
      <c r="F159" s="9"/>
      <c r="G159" s="119">
        <v>2021</v>
      </c>
      <c r="H159" s="119">
        <v>2025</v>
      </c>
      <c r="I159" s="20">
        <f>'[1]Incremental_Cost Year 2021'!AU589+'[1]Incremental_Cost Year 2022'!AU580+'[1]Incremental_Cost Year 2023'!AU582+'[1]Incremental_Cost Year 2024'!AU577+'[1]Incremental_Cost Year 2025'!AU576</f>
        <v>0</v>
      </c>
      <c r="J159" s="20">
        <f>'[1]Incremental_Cost Year 2021'!AV589+'[1]Incremental_Cost Year 2022'!AV580+'[1]Incremental_Cost Year 2023'!AV582+'[1]Incremental_Cost Year 2024'!AV577+'[1]Incremental_Cost Year 2025'!AV576</f>
        <v>0</v>
      </c>
      <c r="K159" s="23">
        <f t="shared" si="32"/>
        <v>0</v>
      </c>
      <c r="L159" s="26">
        <f t="shared" si="34"/>
        <v>0</v>
      </c>
      <c r="M159" s="26"/>
      <c r="N159" s="26"/>
      <c r="O159" s="26"/>
      <c r="P159" s="26">
        <f t="shared" si="33"/>
        <v>0</v>
      </c>
      <c r="Q159" s="26"/>
      <c r="R159" s="26"/>
    </row>
    <row r="160" spans="2:130" ht="55.5" customHeight="1" x14ac:dyDescent="0.2">
      <c r="B160" s="72" t="s">
        <v>615</v>
      </c>
      <c r="C160" s="69" t="s">
        <v>616</v>
      </c>
      <c r="D160" s="11"/>
      <c r="E160" s="12" t="s">
        <v>617</v>
      </c>
      <c r="F160" s="9"/>
      <c r="G160" s="119">
        <v>2021</v>
      </c>
      <c r="H160" s="119">
        <v>2025</v>
      </c>
      <c r="I160" s="20">
        <f>'[1]Incremental_Cost Year 2021'!AU594+'[1]Incremental_Cost Year 2022'!AU585+'[1]Incremental_Cost Year 2023'!AU587+'[1]Incremental_Cost Year 2024'!AU582+'[1]Incremental_Cost Year 2025'!AU581</f>
        <v>0</v>
      </c>
      <c r="J160" s="20">
        <f>'[1]Incremental_Cost Year 2021'!AV594+'[1]Incremental_Cost Year 2022'!AV585+'[1]Incremental_Cost Year 2023'!AV587+'[1]Incremental_Cost Year 2024'!AV582+'[1]Incremental_Cost Year 2025'!AV581</f>
        <v>0</v>
      </c>
      <c r="K160" s="23">
        <f t="shared" si="32"/>
        <v>0</v>
      </c>
      <c r="L160" s="26">
        <f t="shared" si="34"/>
        <v>0</v>
      </c>
      <c r="M160" s="26"/>
      <c r="N160" s="26"/>
      <c r="O160" s="26"/>
      <c r="P160" s="26">
        <f t="shared" si="33"/>
        <v>0</v>
      </c>
      <c r="Q160" s="26"/>
      <c r="R160" s="26"/>
      <c r="S160" s="157"/>
    </row>
    <row r="161" spans="2:130" ht="39.75" customHeight="1" x14ac:dyDescent="0.2">
      <c r="B161" s="72" t="s">
        <v>618</v>
      </c>
      <c r="C161" s="69" t="s">
        <v>619</v>
      </c>
      <c r="D161" s="11"/>
      <c r="E161" s="12" t="s">
        <v>620</v>
      </c>
      <c r="F161" s="9"/>
      <c r="G161" s="119">
        <v>2021</v>
      </c>
      <c r="H161" s="119">
        <v>2025</v>
      </c>
      <c r="I161" s="20">
        <f>'[1]Incremental_Cost Year 2021'!AU599+'[1]Incremental_Cost Year 2022'!AU590+'[1]Incremental_Cost Year 2023'!AU592+'[1]Incremental_Cost Year 2024'!AU587+'[1]Incremental_Cost Year 2025'!AU586</f>
        <v>0</v>
      </c>
      <c r="J161" s="20">
        <f>'[1]Incremental_Cost Year 2021'!AV599+'[1]Incremental_Cost Year 2022'!AV590+'[1]Incremental_Cost Year 2023'!AV592+'[1]Incremental_Cost Year 2024'!AV587+'[1]Incremental_Cost Year 2025'!AV586</f>
        <v>0</v>
      </c>
      <c r="K161" s="23">
        <f t="shared" si="32"/>
        <v>0</v>
      </c>
      <c r="L161" s="26">
        <f t="shared" si="34"/>
        <v>0</v>
      </c>
      <c r="M161" s="26"/>
      <c r="N161" s="26"/>
      <c r="O161" s="26"/>
      <c r="P161" s="26">
        <f t="shared" si="33"/>
        <v>0</v>
      </c>
      <c r="Q161" s="26"/>
      <c r="R161" s="26"/>
    </row>
    <row r="162" spans="2:130" ht="39.75" customHeight="1" x14ac:dyDescent="0.2">
      <c r="B162" s="72" t="s">
        <v>621</v>
      </c>
      <c r="C162" s="69" t="s">
        <v>622</v>
      </c>
      <c r="D162" s="11"/>
      <c r="E162" s="12" t="s">
        <v>623</v>
      </c>
      <c r="F162" s="9"/>
      <c r="G162" s="119">
        <v>2021</v>
      </c>
      <c r="H162" s="119">
        <v>2025</v>
      </c>
      <c r="I162" s="20">
        <f>'[1]Incremental_Cost Year 2021'!AU604+'[1]Incremental_Cost Year 2022'!AU595+'[1]Incremental_Cost Year 2023'!AU597+'[1]Incremental_Cost Year 2024'!AU592+'[1]Incremental_Cost Year 2025'!AU591</f>
        <v>0</v>
      </c>
      <c r="J162" s="20">
        <f>'[1]Incremental_Cost Year 2021'!AV604+'[1]Incremental_Cost Year 2022'!AV595+'[1]Incremental_Cost Year 2023'!AV597+'[1]Incremental_Cost Year 2024'!AV592+'[1]Incremental_Cost Year 2025'!AV591</f>
        <v>0</v>
      </c>
      <c r="K162" s="23">
        <f t="shared" si="32"/>
        <v>0</v>
      </c>
      <c r="L162" s="26">
        <f t="shared" si="34"/>
        <v>0</v>
      </c>
      <c r="M162" s="26"/>
      <c r="N162" s="26"/>
      <c r="O162" s="26"/>
      <c r="P162" s="26">
        <f t="shared" si="33"/>
        <v>0</v>
      </c>
      <c r="Q162" s="26"/>
      <c r="R162" s="26"/>
    </row>
    <row r="163" spans="2:130" s="7" customFormat="1" ht="24" customHeight="1" x14ac:dyDescent="0.2">
      <c r="B163" s="71"/>
      <c r="C163" s="73" t="s">
        <v>624</v>
      </c>
      <c r="D163" s="74"/>
      <c r="E163" s="71"/>
      <c r="F163" s="175"/>
      <c r="G163" s="71"/>
      <c r="H163" s="71"/>
      <c r="I163" s="70">
        <f t="shared" ref="I163:O163" si="35">SUM(I148:I162)</f>
        <v>1187022200</v>
      </c>
      <c r="J163" s="70">
        <f t="shared" si="35"/>
        <v>0</v>
      </c>
      <c r="K163" s="70">
        <f t="shared" si="35"/>
        <v>1187022200</v>
      </c>
      <c r="L163" s="70">
        <f t="shared" si="35"/>
        <v>1187022200</v>
      </c>
      <c r="M163" s="70">
        <f t="shared" si="35"/>
        <v>0</v>
      </c>
      <c r="N163" s="70">
        <f t="shared" si="35"/>
        <v>0</v>
      </c>
      <c r="O163" s="70">
        <f t="shared" si="35"/>
        <v>0</v>
      </c>
      <c r="P163" s="70">
        <f>SUM(P149:P153)</f>
        <v>0</v>
      </c>
      <c r="Q163" s="70">
        <f>SUM(Q149:Q153)</f>
        <v>0</v>
      </c>
      <c r="R163" s="70">
        <f>SUM(R146:R162)</f>
        <v>0</v>
      </c>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c r="CW163" s="24"/>
      <c r="CX163" s="24"/>
      <c r="CY163" s="24"/>
      <c r="CZ163" s="24"/>
      <c r="DA163" s="24"/>
      <c r="DB163" s="24"/>
      <c r="DC163" s="24"/>
      <c r="DD163" s="24"/>
      <c r="DE163" s="24"/>
      <c r="DF163" s="24"/>
      <c r="DG163" s="24"/>
      <c r="DH163" s="24"/>
      <c r="DI163" s="24"/>
      <c r="DJ163" s="24"/>
      <c r="DK163" s="24"/>
      <c r="DL163" s="24"/>
      <c r="DM163" s="24"/>
      <c r="DN163" s="24"/>
      <c r="DO163" s="24"/>
      <c r="DP163" s="24"/>
      <c r="DQ163" s="24"/>
      <c r="DR163" s="24"/>
      <c r="DS163" s="24"/>
      <c r="DT163" s="24"/>
      <c r="DU163" s="24"/>
      <c r="DV163" s="24"/>
      <c r="DW163" s="24"/>
      <c r="DX163" s="24"/>
      <c r="DY163" s="24"/>
      <c r="DZ163" s="24"/>
    </row>
    <row r="164" spans="2:130" ht="90" customHeight="1" x14ac:dyDescent="0.2">
      <c r="B164" s="117">
        <v>3.4</v>
      </c>
      <c r="C164" s="215" t="s">
        <v>625</v>
      </c>
      <c r="D164" s="216"/>
      <c r="E164" s="12" t="s">
        <v>626</v>
      </c>
      <c r="F164" s="13" t="s">
        <v>627</v>
      </c>
      <c r="G164" s="68"/>
      <c r="H164" s="68"/>
      <c r="I164" s="23"/>
      <c r="J164" s="23"/>
      <c r="K164" s="26"/>
      <c r="L164" s="26"/>
      <c r="M164" s="26"/>
      <c r="N164" s="26"/>
      <c r="O164" s="26"/>
      <c r="P164" s="26"/>
      <c r="Q164" s="26"/>
      <c r="R164" s="26"/>
    </row>
    <row r="165" spans="2:130" ht="54" customHeight="1" x14ac:dyDescent="0.2">
      <c r="B165" s="117"/>
      <c r="C165" s="62" t="s">
        <v>628</v>
      </c>
      <c r="D165" s="35"/>
      <c r="E165" s="88"/>
      <c r="F165" s="12"/>
      <c r="G165" s="101">
        <v>2021</v>
      </c>
      <c r="H165" s="101">
        <v>2025</v>
      </c>
      <c r="I165" s="23"/>
      <c r="J165" s="23"/>
      <c r="K165" s="26"/>
      <c r="L165" s="26"/>
      <c r="M165" s="26"/>
      <c r="N165" s="26"/>
      <c r="O165" s="26"/>
      <c r="P165" s="26"/>
      <c r="Q165" s="26"/>
      <c r="R165" s="26"/>
    </row>
    <row r="166" spans="2:130" ht="86.25" customHeight="1" x14ac:dyDescent="0.2">
      <c r="B166" s="117" t="s">
        <v>629</v>
      </c>
      <c r="C166" s="69" t="s">
        <v>630</v>
      </c>
      <c r="D166" s="9" t="s">
        <v>631</v>
      </c>
      <c r="E166" s="12" t="s">
        <v>632</v>
      </c>
      <c r="F166" s="13" t="s">
        <v>633</v>
      </c>
      <c r="G166" s="101">
        <v>2021</v>
      </c>
      <c r="H166" s="101">
        <v>2021</v>
      </c>
      <c r="I166" s="23">
        <f>'[1]Incremental_Cost Year 2021'!AU610+'[1]Incremental_Cost Year 2022'!AU601+'[1]Incremental_Cost Year 2023'!AU603+'[1]Incremental_Cost Year 2024'!AU598+'[1]Incremental_Cost Year 2025'!AU597</f>
        <v>2686221</v>
      </c>
      <c r="J166" s="23">
        <f>'[1]Incremental_Cost Year 2021'!AV610+'[1]Incremental_Cost Year 2022'!AV601+'[1]Incremental_Cost Year 2023'!AV603+'[1]Incremental_Cost Year 2024'!AV598+'[1]Incremental_Cost Year 2025'!AV597</f>
        <v>0</v>
      </c>
      <c r="K166" s="23">
        <f>I166+J166</f>
        <v>2686221</v>
      </c>
      <c r="L166" s="26">
        <f>I166</f>
        <v>2686221</v>
      </c>
      <c r="M166" s="26"/>
      <c r="N166" s="26"/>
      <c r="O166" s="26"/>
      <c r="P166" s="26">
        <f>J166</f>
        <v>0</v>
      </c>
      <c r="Q166" s="26"/>
      <c r="R166" s="26"/>
    </row>
    <row r="167" spans="2:130" ht="64.5" customHeight="1" x14ac:dyDescent="0.2">
      <c r="B167" s="72" t="s">
        <v>634</v>
      </c>
      <c r="C167" s="102" t="s">
        <v>635</v>
      </c>
      <c r="D167" s="12" t="s">
        <v>636</v>
      </c>
      <c r="E167" s="12" t="s">
        <v>637</v>
      </c>
      <c r="F167" s="13" t="s">
        <v>638</v>
      </c>
      <c r="G167" s="119">
        <v>2022</v>
      </c>
      <c r="H167" s="119">
        <v>2022</v>
      </c>
      <c r="I167" s="25">
        <f>'[1]Incremental_Cost Year 2021'!AU615+'[1]Incremental_Cost Year 2022'!AU606+'[1]Incremental_Cost Year 2023'!AU608+'[1]Incremental_Cost Year 2024'!AU603+'[1]Incremental_Cost Year 2025'!AU602</f>
        <v>5047041.5999999996</v>
      </c>
      <c r="J167" s="25">
        <f>'[1]Incremental_Cost Year 2021'!AV615+'[1]Incremental_Cost Year 2022'!AV606+'[1]Incremental_Cost Year 2023'!AV608+'[1]Incremental_Cost Year 2024'!AV603+'[1]Incremental_Cost Year 2025'!AV602</f>
        <v>0</v>
      </c>
      <c r="K167" s="23">
        <f t="shared" ref="K167:K184" si="36">I167+J167</f>
        <v>5047041.5999999996</v>
      </c>
      <c r="L167" s="26">
        <f t="shared" ref="L167:L184" si="37">I167</f>
        <v>5047041.5999999996</v>
      </c>
      <c r="M167" s="26"/>
      <c r="N167" s="26"/>
      <c r="O167" s="25"/>
      <c r="P167" s="26">
        <f t="shared" ref="P167:P184" si="38">J167</f>
        <v>0</v>
      </c>
      <c r="Q167" s="26"/>
      <c r="R167" s="26"/>
    </row>
    <row r="168" spans="2:130" ht="62.25" customHeight="1" x14ac:dyDescent="0.2">
      <c r="B168" s="72" t="s">
        <v>639</v>
      </c>
      <c r="C168" s="102" t="s">
        <v>640</v>
      </c>
      <c r="D168" s="12" t="s">
        <v>641</v>
      </c>
      <c r="E168" s="12" t="s">
        <v>642</v>
      </c>
      <c r="F168" s="13" t="s">
        <v>643</v>
      </c>
      <c r="G168" s="119">
        <v>2021</v>
      </c>
      <c r="H168" s="119">
        <v>2021</v>
      </c>
      <c r="I168" s="20">
        <f>'[1]Incremental_Cost Year 2021'!AU620+'[1]Incremental_Cost Year 2022'!AU611+'[1]Incremental_Cost Year 2023'!AU613+'[1]Incremental_Cost Year 2024'!AU608+'[1]Incremental_Cost Year 2025'!AU607</f>
        <v>884860.2</v>
      </c>
      <c r="J168" s="20">
        <f>'[1]Incremental_Cost Year 2021'!AV620+'[1]Incremental_Cost Year 2022'!AV611+'[1]Incremental_Cost Year 2023'!AV613+'[1]Incremental_Cost Year 2024'!AV608+'[1]Incremental_Cost Year 2025'!AV607</f>
        <v>0</v>
      </c>
      <c r="K168" s="23">
        <f t="shared" si="36"/>
        <v>884860.2</v>
      </c>
      <c r="L168" s="26">
        <f t="shared" si="37"/>
        <v>884860.2</v>
      </c>
      <c r="M168" s="26"/>
      <c r="N168" s="26"/>
      <c r="O168" s="26"/>
      <c r="P168" s="26">
        <f t="shared" si="38"/>
        <v>0</v>
      </c>
      <c r="Q168" s="26"/>
      <c r="R168" s="26"/>
    </row>
    <row r="169" spans="2:130" ht="51" customHeight="1" x14ac:dyDescent="0.2">
      <c r="B169" s="72" t="s">
        <v>644</v>
      </c>
      <c r="C169" s="69" t="s">
        <v>645</v>
      </c>
      <c r="D169" s="12" t="s">
        <v>646</v>
      </c>
      <c r="E169" s="12" t="s">
        <v>647</v>
      </c>
      <c r="F169" s="13" t="s">
        <v>648</v>
      </c>
      <c r="G169" s="119">
        <v>2021</v>
      </c>
      <c r="H169" s="119">
        <v>2023</v>
      </c>
      <c r="I169" s="20">
        <f>'[1]Incremental_Cost Year 2021'!AU625+'[1]Incremental_Cost Year 2022'!AU616+'[1]Incremental_Cost Year 2023'!AU618+'[1]Incremental_Cost Year 2024'!AU613+'[1]Incremental_Cost Year 2025'!AU612</f>
        <v>450180</v>
      </c>
      <c r="J169" s="20">
        <f>'[1]Incremental_Cost Year 2021'!AV625+'[1]Incremental_Cost Year 2022'!AV616+'[1]Incremental_Cost Year 2023'!AV618+'[1]Incremental_Cost Year 2024'!AV613+'[1]Incremental_Cost Year 2025'!AV612</f>
        <v>0</v>
      </c>
      <c r="K169" s="23">
        <f t="shared" si="36"/>
        <v>450180</v>
      </c>
      <c r="L169" s="26">
        <f t="shared" si="37"/>
        <v>450180</v>
      </c>
      <c r="M169" s="26"/>
      <c r="N169" s="26"/>
      <c r="O169" s="26"/>
      <c r="P169" s="26">
        <f t="shared" si="38"/>
        <v>0</v>
      </c>
      <c r="Q169" s="26"/>
      <c r="R169" s="26"/>
    </row>
    <row r="170" spans="2:130" ht="51.75" customHeight="1" x14ac:dyDescent="0.2">
      <c r="B170" s="72" t="s">
        <v>649</v>
      </c>
      <c r="C170" s="69" t="s">
        <v>650</v>
      </c>
      <c r="D170" s="12" t="s">
        <v>651</v>
      </c>
      <c r="E170" s="12" t="s">
        <v>652</v>
      </c>
      <c r="F170" s="13" t="s">
        <v>653</v>
      </c>
      <c r="G170" s="119">
        <v>2021</v>
      </c>
      <c r="H170" s="119">
        <v>2021</v>
      </c>
      <c r="I170" s="25">
        <f>'[1]Incremental_Cost Year 2021'!AU630+'[1]Incremental_Cost Year 2022'!AU621+'[1]Incremental_Cost Year 2023'!AU623+'[1]Incremental_Cost Year 2024'!AU618+'[1]Incremental_Cost Year 2025'!AU617</f>
        <v>795780</v>
      </c>
      <c r="J170" s="25">
        <f>'[1]Incremental_Cost Year 2021'!AV630+'[1]Incremental_Cost Year 2022'!AV621+'[1]Incremental_Cost Year 2023'!AV623+'[1]Incremental_Cost Year 2024'!AV618+'[1]Incremental_Cost Year 2025'!AV617</f>
        <v>0</v>
      </c>
      <c r="K170" s="23">
        <f t="shared" si="36"/>
        <v>795780</v>
      </c>
      <c r="L170" s="26">
        <f t="shared" si="37"/>
        <v>795780</v>
      </c>
      <c r="M170" s="26"/>
      <c r="N170" s="26"/>
      <c r="O170" s="26"/>
      <c r="P170" s="26">
        <f t="shared" si="38"/>
        <v>0</v>
      </c>
      <c r="Q170" s="26"/>
      <c r="R170" s="26"/>
    </row>
    <row r="171" spans="2:130" ht="45" customHeight="1" x14ac:dyDescent="0.2">
      <c r="B171" s="72" t="s">
        <v>654</v>
      </c>
      <c r="C171" s="69" t="s">
        <v>655</v>
      </c>
      <c r="D171" s="12" t="s">
        <v>656</v>
      </c>
      <c r="E171" s="12" t="s">
        <v>657</v>
      </c>
      <c r="F171" s="13" t="s">
        <v>658</v>
      </c>
      <c r="G171" s="119">
        <v>2021</v>
      </c>
      <c r="H171" s="119">
        <v>2021</v>
      </c>
      <c r="I171" s="25">
        <f>'[1]Incremental_Cost Year 2021'!AU635+'[1]Incremental_Cost Year 2022'!AU626+'[1]Incremental_Cost Year 2023'!AU628+'[1]Incremental_Cost Year 2024'!AU623+'[1]Incremental_Cost Year 2025'!AU622</f>
        <v>1340110.5</v>
      </c>
      <c r="J171" s="25">
        <f>'[1]Incremental_Cost Year 2021'!AV635+'[1]Incremental_Cost Year 2022'!AV626+'[1]Incremental_Cost Year 2023'!AV628+'[1]Incremental_Cost Year 2024'!AV623+'[1]Incremental_Cost Year 2025'!AV622</f>
        <v>0</v>
      </c>
      <c r="K171" s="23">
        <f t="shared" si="36"/>
        <v>1340110.5</v>
      </c>
      <c r="L171" s="26">
        <f t="shared" si="37"/>
        <v>1340110.5</v>
      </c>
      <c r="M171" s="26"/>
      <c r="N171" s="26"/>
      <c r="O171" s="26"/>
      <c r="P171" s="26">
        <f t="shared" si="38"/>
        <v>0</v>
      </c>
      <c r="Q171" s="26"/>
      <c r="R171" s="26"/>
      <c r="S171" s="157"/>
    </row>
    <row r="172" spans="2:130" ht="72.75" customHeight="1" x14ac:dyDescent="0.2">
      <c r="B172" s="72" t="s">
        <v>659</v>
      </c>
      <c r="C172" s="69" t="s">
        <v>660</v>
      </c>
      <c r="D172" s="12" t="s">
        <v>661</v>
      </c>
      <c r="E172" s="12" t="s">
        <v>662</v>
      </c>
      <c r="F172" s="13" t="s">
        <v>663</v>
      </c>
      <c r="G172" s="119">
        <v>2021</v>
      </c>
      <c r="H172" s="119">
        <v>2022</v>
      </c>
      <c r="I172" s="25">
        <f>'[1]Incremental_Cost Year 2021'!AU640+'[1]Incremental_Cost Year 2022'!AU631+'[1]Incremental_Cost Year 2023'!AU633+'[1]Incremental_Cost Year 2024'!AU628+'[1]Incremental_Cost Year 2025'!AU627</f>
        <v>643055.25</v>
      </c>
      <c r="J172" s="25">
        <f>'[1]Incremental_Cost Year 2021'!AV640+'[1]Incremental_Cost Year 2022'!AV631+'[1]Incremental_Cost Year 2023'!AV633+'[1]Incremental_Cost Year 2024'!AV628+'[1]Incremental_Cost Year 2025'!AV627</f>
        <v>32891656.800000001</v>
      </c>
      <c r="K172" s="23">
        <f t="shared" si="36"/>
        <v>33534712.050000001</v>
      </c>
      <c r="L172" s="26">
        <f t="shared" si="37"/>
        <v>643055.25</v>
      </c>
      <c r="M172" s="26"/>
      <c r="N172" s="26"/>
      <c r="O172" s="26"/>
      <c r="P172" s="26">
        <f t="shared" si="38"/>
        <v>32891656.800000001</v>
      </c>
      <c r="Q172" s="26"/>
      <c r="R172" s="26"/>
      <c r="S172" s="157"/>
    </row>
    <row r="173" spans="2:130" ht="54.75" customHeight="1" x14ac:dyDescent="0.2">
      <c r="B173" s="72" t="s">
        <v>664</v>
      </c>
      <c r="C173" s="69" t="s">
        <v>665</v>
      </c>
      <c r="D173" s="12" t="s">
        <v>666</v>
      </c>
      <c r="E173" s="12" t="s">
        <v>667</v>
      </c>
      <c r="F173" s="13" t="s">
        <v>668</v>
      </c>
      <c r="G173" s="119">
        <v>2022</v>
      </c>
      <c r="H173" s="119">
        <v>2022</v>
      </c>
      <c r="I173" s="25">
        <f>'[1]Incremental_Cost Year 2021'!AU655+'[1]Incremental_Cost Year 2022'!AU636+'[1]Incremental_Cost Year 2023'!AU638+'[1]Incremental_Cost Year 2024'!AU638+'[1]Incremental_Cost Year 2025'!AU627</f>
        <v>2522962.0499999998</v>
      </c>
      <c r="J173" s="25">
        <f>'[1]Incremental_Cost Year 2021'!AV655+'[1]Incremental_Cost Year 2022'!AV636+'[1]Incremental_Cost Year 2023'!AV638+'[1]Incremental_Cost Year 2024'!AV638+'[1]Incremental_Cost Year 2025'!AV627</f>
        <v>2383494</v>
      </c>
      <c r="K173" s="23">
        <f t="shared" si="36"/>
        <v>4906456.05</v>
      </c>
      <c r="L173" s="26">
        <f t="shared" si="37"/>
        <v>2522962.0499999998</v>
      </c>
      <c r="M173" s="26"/>
      <c r="N173" s="26"/>
      <c r="O173" s="26"/>
      <c r="P173" s="26">
        <f t="shared" si="38"/>
        <v>2383494</v>
      </c>
      <c r="Q173" s="26"/>
      <c r="R173" s="26"/>
      <c r="S173" s="158"/>
    </row>
    <row r="174" spans="2:130" ht="72.75" customHeight="1" x14ac:dyDescent="0.2">
      <c r="B174" s="72" t="s">
        <v>669</v>
      </c>
      <c r="C174" s="69" t="s">
        <v>670</v>
      </c>
      <c r="D174" s="12" t="s">
        <v>671</v>
      </c>
      <c r="E174" s="12" t="s">
        <v>672</v>
      </c>
      <c r="F174" s="13" t="s">
        <v>673</v>
      </c>
      <c r="G174" s="119">
        <v>2022</v>
      </c>
      <c r="H174" s="119">
        <v>2022</v>
      </c>
      <c r="I174" s="25">
        <f>'[1]Incremental_Cost Year 2021'!AU650+'[1]Incremental_Cost Year 2022'!AU641+'[1]Incremental_Cost Year 2023'!AU643+'[1]Incremental_Cost Year 2024'!AU638+'[1]Incremental_Cost Year 2025'!AU637</f>
        <v>1929165.75</v>
      </c>
      <c r="J174" s="25">
        <f>'[1]Incremental_Cost Year 2021'!AV650+'[1]Incremental_Cost Year 2022'!AV641+'[1]Incremental_Cost Year 2023'!AV643+'[1]Incremental_Cost Year 2024'!AV638+'[1]Incremental_Cost Year 2025'!AV637</f>
        <v>0</v>
      </c>
      <c r="K174" s="23">
        <f t="shared" si="36"/>
        <v>1929165.75</v>
      </c>
      <c r="L174" s="26">
        <f t="shared" si="37"/>
        <v>1929165.75</v>
      </c>
      <c r="M174" s="26"/>
      <c r="N174" s="26"/>
      <c r="O174" s="26"/>
      <c r="P174" s="26">
        <f t="shared" si="38"/>
        <v>0</v>
      </c>
      <c r="Q174" s="26"/>
      <c r="R174" s="26"/>
    </row>
    <row r="175" spans="2:130" ht="46.5" customHeight="1" x14ac:dyDescent="0.2">
      <c r="B175" s="72" t="s">
        <v>674</v>
      </c>
      <c r="C175" s="69" t="s">
        <v>675</v>
      </c>
      <c r="D175" s="12" t="s">
        <v>676</v>
      </c>
      <c r="E175" s="12" t="s">
        <v>677</v>
      </c>
      <c r="F175" s="13" t="s">
        <v>678</v>
      </c>
      <c r="G175" s="119">
        <v>2021</v>
      </c>
      <c r="H175" s="119">
        <v>2021</v>
      </c>
      <c r="I175" s="25">
        <f>'[1]Incremental_Cost Year 2021'!AU660+'[1]Incremental_Cost Year 2022'!AU646+'[1]Incremental_Cost Year 2023'!AU648+'[1]Incremental_Cost Year 2024'!AU643+'[1]Incremental_Cost Year 2025'!AU642</f>
        <v>946582.875</v>
      </c>
      <c r="J175" s="25">
        <f>'[1]Incremental_Cost Year 2021'!AV660+'[1]Incremental_Cost Year 2022'!AV646+'[1]Incremental_Cost Year 2023'!AV648+'[1]Incremental_Cost Year 2024'!AV643+'[1]Incremental_Cost Year 2025'!AV642</f>
        <v>0</v>
      </c>
      <c r="K175" s="23">
        <f t="shared" si="36"/>
        <v>946582.875</v>
      </c>
      <c r="L175" s="26">
        <f t="shared" si="37"/>
        <v>946582.875</v>
      </c>
      <c r="M175" s="26"/>
      <c r="N175" s="26"/>
      <c r="O175" s="26"/>
      <c r="P175" s="26">
        <f t="shared" si="38"/>
        <v>0</v>
      </c>
      <c r="Q175" s="26"/>
      <c r="R175" s="26"/>
    </row>
    <row r="176" spans="2:130" ht="51.75" customHeight="1" x14ac:dyDescent="0.2">
      <c r="B176" s="72" t="s">
        <v>679</v>
      </c>
      <c r="C176" s="69" t="s">
        <v>680</v>
      </c>
      <c r="D176" s="12" t="s">
        <v>681</v>
      </c>
      <c r="E176" s="12" t="s">
        <v>682</v>
      </c>
      <c r="F176" s="13" t="s">
        <v>683</v>
      </c>
      <c r="G176" s="119">
        <v>2022</v>
      </c>
      <c r="H176" s="119">
        <v>2022</v>
      </c>
      <c r="I176" s="25">
        <f>'[1]Incremental_Cost Year 2021'!AU660+'[1]Incremental_Cost Year 2022'!AU651+'[1]Incremental_Cost Year 2023'!AU653+'[1]Incremental_Cost Year 2024'!AU648+'[1]Incremental_Cost Year 2025'!AU647</f>
        <v>4230801.5999999996</v>
      </c>
      <c r="J176" s="25">
        <f>'[1]Incremental_Cost Year 2021'!AV660+'[1]Incremental_Cost Year 2022'!AV651+'[1]Incremental_Cost Year 2023'!AV653+'[1]Incremental_Cost Year 2024'!AV648+'[1]Incremental_Cost Year 2025'!AV647</f>
        <v>0</v>
      </c>
      <c r="K176" s="23">
        <f t="shared" si="36"/>
        <v>4230801.5999999996</v>
      </c>
      <c r="L176" s="26">
        <f t="shared" si="37"/>
        <v>4230801.5999999996</v>
      </c>
      <c r="M176" s="26"/>
      <c r="N176" s="26"/>
      <c r="O176" s="26"/>
      <c r="P176" s="26">
        <f t="shared" si="38"/>
        <v>0</v>
      </c>
      <c r="Q176" s="26"/>
      <c r="R176" s="26"/>
    </row>
    <row r="177" spans="1:130" ht="50.25" customHeight="1" x14ac:dyDescent="0.2">
      <c r="B177" s="72" t="s">
        <v>684</v>
      </c>
      <c r="C177" s="69" t="s">
        <v>685</v>
      </c>
      <c r="D177" s="12" t="s">
        <v>686</v>
      </c>
      <c r="E177" s="12" t="s">
        <v>687</v>
      </c>
      <c r="F177" s="13" t="s">
        <v>688</v>
      </c>
      <c r="G177" s="119">
        <v>2022</v>
      </c>
      <c r="H177" s="119">
        <v>2023</v>
      </c>
      <c r="I177" s="25">
        <f>'[1]Incremental_Cost Year 2021'!AU665+'[1]Incremental_Cost Year 2022'!AU656+'[1]Incremental_Cost Year 2023'!AU658+'[1]Incremental_Cost Year 2024'!AU653+'[1]Incremental_Cost Year 2025'!AU652</f>
        <v>3930000</v>
      </c>
      <c r="J177" s="25">
        <f>'[1]Incremental_Cost Year 2021'!AV665+'[1]Incremental_Cost Year 2022'!AV656+'[1]Incremental_Cost Year 2023'!AV658+'[1]Incremental_Cost Year 2024'!AV653+'[1]Incremental_Cost Year 2025'!AV652</f>
        <v>2760000</v>
      </c>
      <c r="K177" s="23">
        <f t="shared" si="36"/>
        <v>6690000</v>
      </c>
      <c r="L177" s="26">
        <f t="shared" si="37"/>
        <v>3930000</v>
      </c>
      <c r="M177" s="26"/>
      <c r="N177" s="26"/>
      <c r="O177" s="26"/>
      <c r="P177" s="26">
        <f t="shared" si="38"/>
        <v>2760000</v>
      </c>
      <c r="Q177" s="26"/>
      <c r="R177" s="26"/>
    </row>
    <row r="178" spans="1:130" ht="66.75" customHeight="1" x14ac:dyDescent="0.2">
      <c r="B178" s="72" t="s">
        <v>689</v>
      </c>
      <c r="C178" s="69" t="s">
        <v>690</v>
      </c>
      <c r="D178" s="12" t="s">
        <v>691</v>
      </c>
      <c r="E178" s="12" t="s">
        <v>692</v>
      </c>
      <c r="F178" s="13" t="s">
        <v>693</v>
      </c>
      <c r="G178" s="119">
        <v>2024</v>
      </c>
      <c r="H178" s="119">
        <v>2024</v>
      </c>
      <c r="I178" s="25">
        <v>1800000</v>
      </c>
      <c r="J178" s="25">
        <f>'[1]Incremental_Cost Year 2021'!AV670+'[1]Incremental_Cost Year 2022'!AV661+'[1]Incremental_Cost Year 2023'!AV663+'[1]Incremental_Cost Year 2024'!AV658+'[1]Incremental_Cost Year 2025'!AV657</f>
        <v>0</v>
      </c>
      <c r="K178" s="23">
        <f t="shared" si="36"/>
        <v>1800000</v>
      </c>
      <c r="L178" s="26">
        <f t="shared" si="37"/>
        <v>1800000</v>
      </c>
      <c r="M178" s="26"/>
      <c r="N178" s="26"/>
      <c r="O178" s="26"/>
      <c r="P178" s="26">
        <f t="shared" si="38"/>
        <v>0</v>
      </c>
      <c r="Q178" s="26"/>
      <c r="R178" s="26"/>
    </row>
    <row r="179" spans="1:130" ht="41.25" customHeight="1" x14ac:dyDescent="0.2">
      <c r="B179" s="72" t="s">
        <v>694</v>
      </c>
      <c r="C179" s="69" t="s">
        <v>695</v>
      </c>
      <c r="D179" s="12" t="s">
        <v>696</v>
      </c>
      <c r="E179" s="12" t="s">
        <v>697</v>
      </c>
      <c r="F179" s="13" t="s">
        <v>698</v>
      </c>
      <c r="G179" s="119">
        <v>2024</v>
      </c>
      <c r="H179" s="119">
        <v>2025</v>
      </c>
      <c r="I179" s="25">
        <v>1650000</v>
      </c>
      <c r="J179" s="25">
        <f>'[1]Incremental_Cost Year 2021'!AV675+'[1]Incremental_Cost Year 2022'!AV661+'[1]Incremental_Cost Year 2023'!AV668+'[1]Incremental_Cost Year 2024'!AV663+'[1]Incremental_Cost Year 2025'!AV662</f>
        <v>0</v>
      </c>
      <c r="K179" s="23">
        <f t="shared" si="36"/>
        <v>1650000</v>
      </c>
      <c r="L179" s="26">
        <f t="shared" si="37"/>
        <v>1650000</v>
      </c>
      <c r="M179" s="26"/>
      <c r="N179" s="26"/>
      <c r="O179" s="26"/>
      <c r="P179" s="26">
        <f t="shared" si="38"/>
        <v>0</v>
      </c>
      <c r="Q179" s="26"/>
      <c r="R179" s="26"/>
    </row>
    <row r="180" spans="1:130" ht="81" customHeight="1" x14ac:dyDescent="0.2">
      <c r="B180" s="72" t="s">
        <v>699</v>
      </c>
      <c r="C180" s="69" t="s">
        <v>700</v>
      </c>
      <c r="D180" s="12" t="s">
        <v>701</v>
      </c>
      <c r="E180" s="12" t="s">
        <v>702</v>
      </c>
      <c r="F180" s="13" t="s">
        <v>703</v>
      </c>
      <c r="G180" s="119">
        <v>2021</v>
      </c>
      <c r="H180" s="119">
        <v>2021</v>
      </c>
      <c r="I180" s="25">
        <f>'[1]Incremental_Cost Year 2021'!AU680+'[1]Incremental_Cost Year 2022'!AU671+'[1]Incremental_Cost Year 2023'!AU673+'[1]Incremental_Cost Year 2024'!AU668+'[1]Incremental_Cost Year 2025'!AU667</f>
        <v>867813.6</v>
      </c>
      <c r="J180" s="25">
        <f>'[1]Incremental_Cost Year 2021'!AV680+'[1]Incremental_Cost Year 2022'!AV671+'[1]Incremental_Cost Year 2023'!AV673+'[1]Incremental_Cost Year 2024'!AV668+'[1]Incremental_Cost Year 2025'!AV667</f>
        <v>0</v>
      </c>
      <c r="K180" s="23">
        <f t="shared" si="36"/>
        <v>867813.6</v>
      </c>
      <c r="L180" s="26">
        <f t="shared" si="37"/>
        <v>867813.6</v>
      </c>
      <c r="M180" s="26"/>
      <c r="N180" s="26"/>
      <c r="O180" s="26"/>
      <c r="P180" s="26">
        <f t="shared" si="38"/>
        <v>0</v>
      </c>
      <c r="Q180" s="26"/>
      <c r="R180" s="26"/>
    </row>
    <row r="181" spans="1:130" ht="53.25" customHeight="1" x14ac:dyDescent="0.2">
      <c r="B181" s="72" t="s">
        <v>704</v>
      </c>
      <c r="C181" s="69" t="s">
        <v>705</v>
      </c>
      <c r="D181" s="12" t="s">
        <v>706</v>
      </c>
      <c r="E181" s="12" t="s">
        <v>707</v>
      </c>
      <c r="F181" s="13" t="s">
        <v>708</v>
      </c>
      <c r="G181" s="119">
        <v>2022</v>
      </c>
      <c r="H181" s="119">
        <v>2024</v>
      </c>
      <c r="I181" s="25">
        <f>'[1]Incremental_Cost Year 2021'!AU685+'[1]Incremental_Cost Year 2022'!AU676+'[1]Incremental_Cost Year 2023'!AU678+'[1]Incremental_Cost Year 2024'!AU673+'[1]Incremental_Cost Year 2025'!AU672</f>
        <v>265230</v>
      </c>
      <c r="J181" s="25">
        <f>'[1]Incremental_Cost Year 2021'!AV685+'[1]Incremental_Cost Year 2022'!AV676+'[1]Incremental_Cost Year 2023'!AV678+'[1]Incremental_Cost Year 2024'!AV673+'[1]Incremental_Cost Year 2025'!AV672</f>
        <v>0</v>
      </c>
      <c r="K181" s="23">
        <f t="shared" si="36"/>
        <v>265230</v>
      </c>
      <c r="L181" s="26">
        <f t="shared" si="37"/>
        <v>265230</v>
      </c>
      <c r="M181" s="26"/>
      <c r="N181" s="26"/>
      <c r="O181" s="26"/>
      <c r="P181" s="26">
        <f t="shared" si="38"/>
        <v>0</v>
      </c>
      <c r="Q181" s="26"/>
      <c r="R181" s="26"/>
    </row>
    <row r="182" spans="1:130" ht="35.25" customHeight="1" x14ac:dyDescent="0.2">
      <c r="B182" s="72" t="s">
        <v>709</v>
      </c>
      <c r="C182" s="69" t="s">
        <v>710</v>
      </c>
      <c r="D182" s="12" t="s">
        <v>711</v>
      </c>
      <c r="E182" s="12" t="s">
        <v>712</v>
      </c>
      <c r="F182" s="117"/>
      <c r="G182" s="119">
        <v>2021</v>
      </c>
      <c r="H182" s="119">
        <v>2025</v>
      </c>
      <c r="I182" s="25">
        <f>'[1]Incremental_Cost Year 2021'!AU690+'[1]Incremental_Cost Year 2022'!AU681+'[1]Incremental_Cost Year 2023'!AU683+'[1]Incremental_Cost Year 2024'!AU678+'[1]Incremental_Cost Year 2025'!AU677</f>
        <v>3000000</v>
      </c>
      <c r="J182" s="25">
        <f>'[1]Incremental_Cost Year 2021'!AV690+'[1]Incremental_Cost Year 2022'!AV681+'[1]Incremental_Cost Year 2023'!AV683+'[1]Incremental_Cost Year 2024'!AV678+'[1]Incremental_Cost Year 2025'!AV677</f>
        <v>0</v>
      </c>
      <c r="K182" s="23">
        <f t="shared" si="36"/>
        <v>3000000</v>
      </c>
      <c r="L182" s="26">
        <f t="shared" si="37"/>
        <v>3000000</v>
      </c>
      <c r="M182" s="26"/>
      <c r="N182" s="26"/>
      <c r="O182" s="26"/>
      <c r="P182" s="26">
        <f t="shared" si="38"/>
        <v>0</v>
      </c>
      <c r="Q182" s="26"/>
      <c r="R182" s="26"/>
    </row>
    <row r="183" spans="1:130" ht="64.5" customHeight="1" x14ac:dyDescent="0.2">
      <c r="B183" s="72" t="s">
        <v>713</v>
      </c>
      <c r="C183" s="69" t="s">
        <v>714</v>
      </c>
      <c r="D183" s="12" t="s">
        <v>715</v>
      </c>
      <c r="E183" s="12" t="s">
        <v>716</v>
      </c>
      <c r="F183" s="13" t="s">
        <v>717</v>
      </c>
      <c r="G183" s="119">
        <v>2021</v>
      </c>
      <c r="H183" s="119">
        <v>2022</v>
      </c>
      <c r="I183" s="25">
        <f>'[1]Incremental_Cost Year 2021'!AU695+'[1]Incremental_Cost Year 2022'!AU686+'[1]Incremental_Cost Year 2023'!AU688+'[1]Incremental_Cost Year 2024'!AU683+'[1]Incremental_Cost Year 2025'!AU682</f>
        <v>222021.75</v>
      </c>
      <c r="J183" s="25">
        <f>'[1]Incremental_Cost Year 2021'!AV695+'[1]Incremental_Cost Year 2022'!AV686+'[1]Incremental_Cost Year 2023'!AV688+'[1]Incremental_Cost Year 2024'!AV683+'[1]Incremental_Cost Year 2025'!AV682</f>
        <v>3000000</v>
      </c>
      <c r="K183" s="23">
        <f t="shared" si="36"/>
        <v>3222021.75</v>
      </c>
      <c r="L183" s="26">
        <f t="shared" si="37"/>
        <v>222021.75</v>
      </c>
      <c r="M183" s="26"/>
      <c r="N183" s="26"/>
      <c r="O183" s="26"/>
      <c r="P183" s="26">
        <f t="shared" si="38"/>
        <v>3000000</v>
      </c>
      <c r="Q183" s="26"/>
      <c r="R183" s="26"/>
    </row>
    <row r="184" spans="1:130" ht="126.75" customHeight="1" x14ac:dyDescent="0.2">
      <c r="B184" s="72" t="s">
        <v>718</v>
      </c>
      <c r="C184" s="69" t="s">
        <v>719</v>
      </c>
      <c r="D184" s="14"/>
      <c r="E184" s="12" t="s">
        <v>720</v>
      </c>
      <c r="F184" s="13" t="s">
        <v>721</v>
      </c>
      <c r="G184" s="119">
        <v>2021</v>
      </c>
      <c r="H184" s="119">
        <v>2022</v>
      </c>
      <c r="I184" s="25">
        <f>'[1]Incremental_Cost Year 2021'!AU700+'[1]Incremental_Cost Year 2022'!AU691+'[1]Incremental_Cost Year 2023'!AU693+'[1]Incremental_Cost Year 2024'!AU688+'[1]Incremental_Cost Year 2025'!AU682</f>
        <v>0</v>
      </c>
      <c r="J184" s="25">
        <f>'[1]Incremental_Cost Year 2021'!AV700+'[1]Incremental_Cost Year 2022'!AV691+'[1]Incremental_Cost Year 2023'!AV693+'[1]Incremental_Cost Year 2024'!AV688+'[1]Incremental_Cost Year 2025'!AV682</f>
        <v>223381530</v>
      </c>
      <c r="K184" s="23">
        <f t="shared" si="36"/>
        <v>223381530</v>
      </c>
      <c r="L184" s="26">
        <f t="shared" si="37"/>
        <v>0</v>
      </c>
      <c r="M184" s="26"/>
      <c r="N184" s="26"/>
      <c r="O184" s="26"/>
      <c r="P184" s="26">
        <f t="shared" si="38"/>
        <v>223381530</v>
      </c>
      <c r="Q184" s="26"/>
      <c r="R184" s="26"/>
    </row>
    <row r="185" spans="1:130" s="7" customFormat="1" ht="29.25" customHeight="1" x14ac:dyDescent="0.2">
      <c r="B185" s="71"/>
      <c r="C185" s="73" t="s">
        <v>722</v>
      </c>
      <c r="D185" s="74"/>
      <c r="E185" s="71"/>
      <c r="F185" s="71"/>
      <c r="G185" s="71"/>
      <c r="H185" s="71"/>
      <c r="I185" s="70">
        <f>SUM(I166:I184)</f>
        <v>33211826.174999997</v>
      </c>
      <c r="J185" s="70">
        <f t="shared" ref="J185:P185" si="39">SUM(J166:J184)</f>
        <v>264416680.80000001</v>
      </c>
      <c r="K185" s="70">
        <f t="shared" si="39"/>
        <v>297628506.97500002</v>
      </c>
      <c r="L185" s="70">
        <f t="shared" si="39"/>
        <v>33211826.174999997</v>
      </c>
      <c r="M185" s="70">
        <f t="shared" si="39"/>
        <v>0</v>
      </c>
      <c r="N185" s="70">
        <f t="shared" si="39"/>
        <v>0</v>
      </c>
      <c r="O185" s="70">
        <f t="shared" si="39"/>
        <v>0</v>
      </c>
      <c r="P185" s="70">
        <f t="shared" si="39"/>
        <v>264416680.80000001</v>
      </c>
      <c r="Q185" s="70">
        <f>SUM(Q165:Q170)</f>
        <v>0</v>
      </c>
      <c r="R185" s="70">
        <f>SUM(R165:R170)</f>
        <v>0</v>
      </c>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c r="DA185" s="24"/>
      <c r="DB185" s="24"/>
      <c r="DC185" s="24"/>
      <c r="DD185" s="24"/>
      <c r="DE185" s="24"/>
      <c r="DF185" s="24"/>
      <c r="DG185" s="24"/>
      <c r="DH185" s="24"/>
      <c r="DI185" s="24"/>
      <c r="DJ185" s="24"/>
      <c r="DK185" s="24"/>
      <c r="DL185" s="24"/>
      <c r="DM185" s="24"/>
      <c r="DN185" s="24"/>
      <c r="DO185" s="24"/>
      <c r="DP185" s="24"/>
      <c r="DQ185" s="24"/>
      <c r="DR185" s="24"/>
      <c r="DS185" s="24"/>
      <c r="DT185" s="24"/>
      <c r="DU185" s="24"/>
      <c r="DV185" s="24"/>
      <c r="DW185" s="24"/>
      <c r="DX185" s="24"/>
      <c r="DY185" s="24"/>
      <c r="DZ185" s="24"/>
    </row>
    <row r="186" spans="1:130" s="37" customFormat="1" ht="63" customHeight="1" x14ac:dyDescent="0.2">
      <c r="A186" s="8"/>
      <c r="B186" s="119">
        <v>3.5</v>
      </c>
      <c r="C186" s="215" t="s">
        <v>723</v>
      </c>
      <c r="D186" s="216"/>
      <c r="E186" s="12" t="s">
        <v>724</v>
      </c>
      <c r="F186" s="10" t="s">
        <v>725</v>
      </c>
      <c r="G186" s="119"/>
      <c r="H186" s="119"/>
      <c r="I186" s="65"/>
      <c r="J186" s="65"/>
      <c r="K186" s="65"/>
      <c r="L186" s="65"/>
      <c r="M186" s="65"/>
      <c r="N186" s="65"/>
      <c r="O186" s="65"/>
      <c r="P186" s="65"/>
      <c r="Q186" s="65"/>
      <c r="R186" s="65"/>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c r="DA186" s="24"/>
      <c r="DB186" s="24"/>
      <c r="DC186" s="24"/>
      <c r="DD186" s="24"/>
      <c r="DE186" s="24"/>
      <c r="DF186" s="24"/>
      <c r="DG186" s="24"/>
      <c r="DH186" s="24"/>
      <c r="DI186" s="24"/>
      <c r="DJ186" s="24"/>
      <c r="DK186" s="24"/>
      <c r="DL186" s="24"/>
      <c r="DM186" s="24"/>
      <c r="DN186" s="24"/>
      <c r="DO186" s="24"/>
      <c r="DP186" s="24"/>
      <c r="DQ186" s="24"/>
      <c r="DR186" s="24"/>
      <c r="DS186" s="24"/>
      <c r="DT186" s="24"/>
      <c r="DU186" s="24"/>
      <c r="DV186" s="24"/>
      <c r="DW186" s="24"/>
      <c r="DX186" s="24"/>
      <c r="DY186" s="24"/>
      <c r="DZ186" s="24"/>
    </row>
    <row r="187" spans="1:130" s="37" customFormat="1" ht="57.75" customHeight="1" x14ac:dyDescent="0.2">
      <c r="A187" s="8"/>
      <c r="B187" s="119"/>
      <c r="C187" s="62" t="s">
        <v>726</v>
      </c>
      <c r="D187" s="35"/>
      <c r="E187" s="119"/>
      <c r="F187" s="119"/>
      <c r="G187" s="119">
        <v>2021</v>
      </c>
      <c r="H187" s="119">
        <v>2025</v>
      </c>
      <c r="I187" s="65"/>
      <c r="J187" s="65"/>
      <c r="K187" s="65"/>
      <c r="L187" s="65"/>
      <c r="M187" s="65"/>
      <c r="N187" s="65"/>
      <c r="O187" s="65"/>
      <c r="P187" s="65"/>
      <c r="Q187" s="65"/>
      <c r="R187" s="65"/>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c r="DA187" s="24"/>
      <c r="DB187" s="24"/>
      <c r="DC187" s="24"/>
      <c r="DD187" s="24"/>
      <c r="DE187" s="24"/>
      <c r="DF187" s="24"/>
      <c r="DG187" s="24"/>
      <c r="DH187" s="24"/>
      <c r="DI187" s="24"/>
      <c r="DJ187" s="24"/>
      <c r="DK187" s="24"/>
      <c r="DL187" s="24"/>
      <c r="DM187" s="24"/>
      <c r="DN187" s="24"/>
      <c r="DO187" s="24"/>
      <c r="DP187" s="24"/>
      <c r="DQ187" s="24"/>
      <c r="DR187" s="24"/>
      <c r="DS187" s="24"/>
      <c r="DT187" s="24"/>
      <c r="DU187" s="24"/>
      <c r="DV187" s="24"/>
      <c r="DW187" s="24"/>
      <c r="DX187" s="24"/>
      <c r="DY187" s="24"/>
      <c r="DZ187" s="24"/>
    </row>
    <row r="188" spans="1:130" s="37" customFormat="1" ht="78" customHeight="1" x14ac:dyDescent="0.2">
      <c r="A188" s="8"/>
      <c r="B188" s="119" t="s">
        <v>727</v>
      </c>
      <c r="C188" s="69" t="s">
        <v>728</v>
      </c>
      <c r="D188" s="9" t="s">
        <v>729</v>
      </c>
      <c r="E188" s="12" t="s">
        <v>730</v>
      </c>
      <c r="F188" s="10" t="s">
        <v>731</v>
      </c>
      <c r="G188" s="119">
        <v>2021</v>
      </c>
      <c r="H188" s="119">
        <v>2021</v>
      </c>
      <c r="I188" s="66">
        <f>'[1]Incremental_Cost Year 2021'!AU706+'[1]Incremental_Cost Year 2022'!AU697+'[1]Incremental_Cost Year 2023'!AU699+'[1]Incremental_Cost Year 2024'!AU694+'[1]Incremental_Cost Year 2025'!AU693</f>
        <v>492703.5</v>
      </c>
      <c r="J188" s="66">
        <f>'[1]Incremental_Cost Year 2021'!AV706+'[1]Incremental_Cost Year 2022'!AV697+'[1]Incremental_Cost Year 2023'!AV699+'[1]Incremental_Cost Year 2024'!AV694+'[1]Incremental_Cost Year 2025'!AV693</f>
        <v>0</v>
      </c>
      <c r="K188" s="66">
        <f>I188+J188</f>
        <v>492703.5</v>
      </c>
      <c r="L188" s="176">
        <f>I188</f>
        <v>492703.5</v>
      </c>
      <c r="M188" s="65"/>
      <c r="N188" s="65"/>
      <c r="O188" s="65"/>
      <c r="P188" s="66">
        <f>J188</f>
        <v>0</v>
      </c>
      <c r="Q188" s="65"/>
      <c r="R188" s="65"/>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c r="DR188" s="24"/>
      <c r="DS188" s="24"/>
      <c r="DT188" s="24"/>
      <c r="DU188" s="24"/>
      <c r="DV188" s="24"/>
      <c r="DW188" s="24"/>
      <c r="DX188" s="24"/>
      <c r="DY188" s="24"/>
      <c r="DZ188" s="24"/>
    </row>
    <row r="189" spans="1:130" s="37" customFormat="1" ht="88.5" customHeight="1" x14ac:dyDescent="0.2">
      <c r="A189" s="8"/>
      <c r="B189" s="119" t="s">
        <v>732</v>
      </c>
      <c r="C189" s="69" t="s">
        <v>733</v>
      </c>
      <c r="D189" s="10" t="s">
        <v>734</v>
      </c>
      <c r="E189" s="12" t="s">
        <v>735</v>
      </c>
      <c r="F189" s="10" t="s">
        <v>736</v>
      </c>
      <c r="G189" s="119">
        <v>2021</v>
      </c>
      <c r="H189" s="119">
        <v>2021</v>
      </c>
      <c r="I189" s="66">
        <f>'[1]Incremental_Cost Year 2021'!AU711+'[1]Incremental_Cost Year 2022'!AU702+'[1]Incremental_Cost Year 2023'!AU704+'[1]Incremental_Cost Year 2024'!AU699+'[1]Incremental_Cost Year 2025'!AU698</f>
        <v>1922814</v>
      </c>
      <c r="J189" s="66">
        <f>'[1]Incremental_Cost Year 2021'!AV711+'[1]Incremental_Cost Year 2022'!AV702+'[1]Incremental_Cost Year 2023'!AV704+'[1]Incremental_Cost Year 2024'!AV699+'[1]Incremental_Cost Year 2025'!AV698</f>
        <v>0</v>
      </c>
      <c r="K189" s="66">
        <f t="shared" ref="K189:K204" si="40">I189+J189</f>
        <v>1922814</v>
      </c>
      <c r="L189" s="176">
        <f t="shared" ref="L189:L204" si="41">I189</f>
        <v>1922814</v>
      </c>
      <c r="M189" s="66"/>
      <c r="N189" s="66"/>
      <c r="O189" s="66"/>
      <c r="P189" s="66">
        <f t="shared" ref="P189:P204" si="42">J189</f>
        <v>0</v>
      </c>
      <c r="Q189" s="66"/>
      <c r="R189" s="23"/>
      <c r="S189" s="159"/>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c r="DA189" s="24"/>
      <c r="DB189" s="24"/>
      <c r="DC189" s="24"/>
      <c r="DD189" s="24"/>
      <c r="DE189" s="24"/>
      <c r="DF189" s="24"/>
      <c r="DG189" s="24"/>
      <c r="DH189" s="24"/>
      <c r="DI189" s="24"/>
      <c r="DJ189" s="24"/>
      <c r="DK189" s="24"/>
      <c r="DL189" s="24"/>
      <c r="DM189" s="24"/>
      <c r="DN189" s="24"/>
      <c r="DO189" s="24"/>
      <c r="DP189" s="24"/>
      <c r="DQ189" s="24"/>
      <c r="DR189" s="24"/>
      <c r="DS189" s="24"/>
      <c r="DT189" s="24"/>
      <c r="DU189" s="24"/>
      <c r="DV189" s="24"/>
      <c r="DW189" s="24"/>
      <c r="DX189" s="24"/>
      <c r="DY189" s="24"/>
      <c r="DZ189" s="24"/>
    </row>
    <row r="190" spans="1:130" s="37" customFormat="1" ht="65.25" customHeight="1" x14ac:dyDescent="0.2">
      <c r="A190" s="8"/>
      <c r="B190" s="119" t="s">
        <v>737</v>
      </c>
      <c r="C190" s="69" t="s">
        <v>738</v>
      </c>
      <c r="D190" s="10" t="s">
        <v>739</v>
      </c>
      <c r="E190" s="12" t="s">
        <v>740</v>
      </c>
      <c r="F190" s="10" t="s">
        <v>741</v>
      </c>
      <c r="G190" s="119">
        <v>2023</v>
      </c>
      <c r="H190" s="119">
        <v>2023</v>
      </c>
      <c r="I190" s="66">
        <v>6500000</v>
      </c>
      <c r="J190" s="66">
        <f>'[1]Incremental_Cost Year 2021'!AV716+'[1]Incremental_Cost Year 2022'!AV707+'[1]Incremental_Cost Year 2023'!AV709+'[1]Incremental_Cost Year 2024'!AV704+'[1]Incremental_Cost Year 2025'!AV703</f>
        <v>0</v>
      </c>
      <c r="K190" s="66">
        <f t="shared" si="40"/>
        <v>6500000</v>
      </c>
      <c r="L190" s="176">
        <f t="shared" si="41"/>
        <v>6500000</v>
      </c>
      <c r="M190" s="66"/>
      <c r="N190" s="66"/>
      <c r="O190" s="66"/>
      <c r="P190" s="66">
        <f t="shared" si="42"/>
        <v>0</v>
      </c>
      <c r="Q190" s="66"/>
      <c r="R190" s="23"/>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c r="DA190" s="24"/>
      <c r="DB190" s="24"/>
      <c r="DC190" s="24"/>
      <c r="DD190" s="24"/>
      <c r="DE190" s="24"/>
      <c r="DF190" s="24"/>
      <c r="DG190" s="24"/>
      <c r="DH190" s="24"/>
      <c r="DI190" s="24"/>
      <c r="DJ190" s="24"/>
      <c r="DK190" s="24"/>
      <c r="DL190" s="24"/>
      <c r="DM190" s="24"/>
      <c r="DN190" s="24"/>
      <c r="DO190" s="24"/>
      <c r="DP190" s="24"/>
      <c r="DQ190" s="24"/>
      <c r="DR190" s="24"/>
      <c r="DS190" s="24"/>
      <c r="DT190" s="24"/>
      <c r="DU190" s="24"/>
      <c r="DV190" s="24"/>
      <c r="DW190" s="24"/>
      <c r="DX190" s="24"/>
      <c r="DY190" s="24"/>
      <c r="DZ190" s="24"/>
    </row>
    <row r="191" spans="1:130" s="37" customFormat="1" ht="75.75" customHeight="1" x14ac:dyDescent="0.2">
      <c r="A191" s="8"/>
      <c r="B191" s="119" t="s">
        <v>742</v>
      </c>
      <c r="C191" s="69" t="s">
        <v>743</v>
      </c>
      <c r="D191" s="10" t="s">
        <v>744</v>
      </c>
      <c r="E191" s="12" t="s">
        <v>745</v>
      </c>
      <c r="F191" s="10" t="s">
        <v>746</v>
      </c>
      <c r="G191" s="119">
        <v>2021</v>
      </c>
      <c r="H191" s="119">
        <v>2021</v>
      </c>
      <c r="I191" s="66">
        <f>'[1]Incremental_Cost Year 2021'!AU721+'[1]Incremental_Cost Year 2022'!AU712+'[1]Incremental_Cost Year 2023'!AU714+'[1]Incremental_Cost Year 2024'!AU709+'[1]Incremental_Cost Year 2025'!AU703</f>
        <v>6213402</v>
      </c>
      <c r="J191" s="66">
        <f>'[1]Incremental_Cost Year 2021'!AV721+'[1]Incremental_Cost Year 2022'!AV712+'[1]Incremental_Cost Year 2023'!AV714+'[1]Incremental_Cost Year 2024'!AV709+'[1]Incremental_Cost Year 2025'!AV703</f>
        <v>0</v>
      </c>
      <c r="K191" s="66">
        <f t="shared" si="40"/>
        <v>6213402</v>
      </c>
      <c r="L191" s="176">
        <f t="shared" si="41"/>
        <v>6213402</v>
      </c>
      <c r="M191" s="66"/>
      <c r="N191" s="66"/>
      <c r="O191" s="66"/>
      <c r="P191" s="66">
        <f t="shared" si="42"/>
        <v>0</v>
      </c>
      <c r="Q191" s="66"/>
      <c r="R191" s="23"/>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c r="DA191" s="24"/>
      <c r="DB191" s="24"/>
      <c r="DC191" s="24"/>
      <c r="DD191" s="24"/>
      <c r="DE191" s="24"/>
      <c r="DF191" s="24"/>
      <c r="DG191" s="24"/>
      <c r="DH191" s="24"/>
      <c r="DI191" s="24"/>
      <c r="DJ191" s="24"/>
      <c r="DK191" s="24"/>
      <c r="DL191" s="24"/>
      <c r="DM191" s="24"/>
      <c r="DN191" s="24"/>
      <c r="DO191" s="24"/>
      <c r="DP191" s="24"/>
      <c r="DQ191" s="24"/>
      <c r="DR191" s="24"/>
      <c r="DS191" s="24"/>
      <c r="DT191" s="24"/>
      <c r="DU191" s="24"/>
      <c r="DV191" s="24"/>
      <c r="DW191" s="24"/>
      <c r="DX191" s="24"/>
      <c r="DY191" s="24"/>
      <c r="DZ191" s="24"/>
    </row>
    <row r="192" spans="1:130" s="37" customFormat="1" ht="54" customHeight="1" x14ac:dyDescent="0.2">
      <c r="A192" s="8"/>
      <c r="B192" s="119" t="s">
        <v>747</v>
      </c>
      <c r="C192" s="69" t="s">
        <v>748</v>
      </c>
      <c r="D192" s="10" t="s">
        <v>749</v>
      </c>
      <c r="E192" s="12" t="s">
        <v>750</v>
      </c>
      <c r="F192" s="10" t="s">
        <v>751</v>
      </c>
      <c r="G192" s="119">
        <v>2024</v>
      </c>
      <c r="H192" s="119">
        <v>2024</v>
      </c>
      <c r="I192" s="66">
        <f>'[1]Incremental_Cost Year 2021'!AU726+'[1]Incremental_Cost Year 2022'!AU717+'[1]Incremental_Cost Year 2023'!AU719+'[1]Incremental_Cost Year 2024'!AU714+'[1]Incremental_Cost Year 2025'!AU713</f>
        <v>30000</v>
      </c>
      <c r="J192" s="66">
        <f>'[1]Incremental_Cost Year 2021'!AV726+'[1]Incremental_Cost Year 2022'!AV717+'[1]Incremental_Cost Year 2023'!AV719+'[1]Incremental_Cost Year 2024'!AV714+'[1]Incremental_Cost Year 2025'!AV713</f>
        <v>0</v>
      </c>
      <c r="K192" s="66">
        <f t="shared" si="40"/>
        <v>30000</v>
      </c>
      <c r="L192" s="176">
        <f t="shared" si="41"/>
        <v>30000</v>
      </c>
      <c r="M192" s="66"/>
      <c r="N192" s="66"/>
      <c r="O192" s="66"/>
      <c r="P192" s="66">
        <f t="shared" si="42"/>
        <v>0</v>
      </c>
      <c r="Q192" s="66"/>
      <c r="R192" s="23"/>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c r="CW192" s="24"/>
      <c r="CX192" s="24"/>
      <c r="CY192" s="24"/>
      <c r="CZ192" s="24"/>
      <c r="DA192" s="24"/>
      <c r="DB192" s="24"/>
      <c r="DC192" s="24"/>
      <c r="DD192" s="24"/>
      <c r="DE192" s="24"/>
      <c r="DF192" s="24"/>
      <c r="DG192" s="24"/>
      <c r="DH192" s="24"/>
      <c r="DI192" s="24"/>
      <c r="DJ192" s="24"/>
      <c r="DK192" s="24"/>
      <c r="DL192" s="24"/>
      <c r="DM192" s="24"/>
      <c r="DN192" s="24"/>
      <c r="DO192" s="24"/>
      <c r="DP192" s="24"/>
      <c r="DQ192" s="24"/>
      <c r="DR192" s="24"/>
      <c r="DS192" s="24"/>
      <c r="DT192" s="24"/>
      <c r="DU192" s="24"/>
      <c r="DV192" s="24"/>
      <c r="DW192" s="24"/>
      <c r="DX192" s="24"/>
      <c r="DY192" s="24"/>
      <c r="DZ192" s="24"/>
    </row>
    <row r="193" spans="1:130" s="37" customFormat="1" ht="63.75" customHeight="1" x14ac:dyDescent="0.2">
      <c r="A193" s="8"/>
      <c r="B193" s="119" t="s">
        <v>752</v>
      </c>
      <c r="C193" s="69" t="s">
        <v>753</v>
      </c>
      <c r="D193" s="10" t="s">
        <v>754</v>
      </c>
      <c r="E193" s="12" t="s">
        <v>755</v>
      </c>
      <c r="F193" s="10" t="s">
        <v>756</v>
      </c>
      <c r="G193" s="119">
        <v>2022</v>
      </c>
      <c r="H193" s="119">
        <v>2024</v>
      </c>
      <c r="I193" s="66">
        <f>'[1]Incremental_Cost Year 2021'!AU731+'[1]Incremental_Cost Year 2022'!AU722+'[1]Incremental_Cost Year 2023'!AU724+'[1]Incremental_Cost Year 2024'!AU719+'[1]Incremental_Cost Year 2025'!AU718</f>
        <v>1227100.5</v>
      </c>
      <c r="J193" s="66">
        <f>'[1]Incremental_Cost Year 2021'!AV731+'[1]Incremental_Cost Year 2022'!AV722+'[1]Incremental_Cost Year 2023'!AV724+'[1]Incremental_Cost Year 2024'!AV719+'[1]Incremental_Cost Year 2025'!AV718</f>
        <v>0</v>
      </c>
      <c r="K193" s="66">
        <f t="shared" si="40"/>
        <v>1227100.5</v>
      </c>
      <c r="L193" s="176">
        <f t="shared" si="41"/>
        <v>1227100.5</v>
      </c>
      <c r="M193" s="66"/>
      <c r="N193" s="66"/>
      <c r="O193" s="66"/>
      <c r="P193" s="66">
        <f t="shared" si="42"/>
        <v>0</v>
      </c>
      <c r="Q193" s="66"/>
      <c r="R193" s="23"/>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c r="DG193" s="24"/>
      <c r="DH193" s="24"/>
      <c r="DI193" s="24"/>
      <c r="DJ193" s="24"/>
      <c r="DK193" s="24"/>
      <c r="DL193" s="24"/>
      <c r="DM193" s="24"/>
      <c r="DN193" s="24"/>
      <c r="DO193" s="24"/>
      <c r="DP193" s="24"/>
      <c r="DQ193" s="24"/>
      <c r="DR193" s="24"/>
      <c r="DS193" s="24"/>
      <c r="DT193" s="24"/>
      <c r="DU193" s="24"/>
      <c r="DV193" s="24"/>
      <c r="DW193" s="24"/>
      <c r="DX193" s="24"/>
      <c r="DY193" s="24"/>
      <c r="DZ193" s="24"/>
    </row>
    <row r="194" spans="1:130" s="37" customFormat="1" ht="69" customHeight="1" x14ac:dyDescent="0.2">
      <c r="A194" s="8"/>
      <c r="B194" s="119" t="s">
        <v>757</v>
      </c>
      <c r="C194" s="69" t="s">
        <v>758</v>
      </c>
      <c r="D194" s="10" t="s">
        <v>759</v>
      </c>
      <c r="E194" s="12" t="s">
        <v>760</v>
      </c>
      <c r="F194" s="10" t="s">
        <v>761</v>
      </c>
      <c r="G194" s="119">
        <v>2021</v>
      </c>
      <c r="H194" s="119">
        <v>2021</v>
      </c>
      <c r="I194" s="66">
        <f>'[1]Incremental_Cost Year 2021'!AU736+'[1]Incremental_Cost Year 2022'!AU727+'[1]Incremental_Cost Year 2023'!AU729+'[1]Incremental_Cost Year 2024'!AU724+'[1]Incremental_Cost Year 2025'!AU723</f>
        <v>3129201</v>
      </c>
      <c r="J194" s="66">
        <f>'[1]Incremental_Cost Year 2021'!AV736+'[1]Incremental_Cost Year 2022'!AV727+'[1]Incremental_Cost Year 2023'!AV729+'[1]Incremental_Cost Year 2024'!AV724+'[1]Incremental_Cost Year 2025'!AV723</f>
        <v>0</v>
      </c>
      <c r="K194" s="66">
        <f t="shared" si="40"/>
        <v>3129201</v>
      </c>
      <c r="L194" s="176">
        <f t="shared" si="41"/>
        <v>3129201</v>
      </c>
      <c r="M194" s="66"/>
      <c r="N194" s="66"/>
      <c r="O194" s="66"/>
      <c r="P194" s="66">
        <f t="shared" si="42"/>
        <v>0</v>
      </c>
      <c r="Q194" s="66"/>
      <c r="R194" s="23"/>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c r="CX194" s="24"/>
      <c r="CY194" s="24"/>
      <c r="CZ194" s="24"/>
      <c r="DA194" s="24"/>
      <c r="DB194" s="24"/>
      <c r="DC194" s="24"/>
      <c r="DD194" s="24"/>
      <c r="DE194" s="24"/>
      <c r="DF194" s="24"/>
      <c r="DG194" s="24"/>
      <c r="DH194" s="24"/>
      <c r="DI194" s="24"/>
      <c r="DJ194" s="24"/>
      <c r="DK194" s="24"/>
      <c r="DL194" s="24"/>
      <c r="DM194" s="24"/>
      <c r="DN194" s="24"/>
      <c r="DO194" s="24"/>
      <c r="DP194" s="24"/>
      <c r="DQ194" s="24"/>
      <c r="DR194" s="24"/>
      <c r="DS194" s="24"/>
      <c r="DT194" s="24"/>
      <c r="DU194" s="24"/>
      <c r="DV194" s="24"/>
      <c r="DW194" s="24"/>
      <c r="DX194" s="24"/>
      <c r="DY194" s="24"/>
      <c r="DZ194" s="24"/>
    </row>
    <row r="195" spans="1:130" s="37" customFormat="1" ht="54" customHeight="1" x14ac:dyDescent="0.2">
      <c r="A195" s="8"/>
      <c r="B195" s="119" t="s">
        <v>762</v>
      </c>
      <c r="C195" s="69" t="s">
        <v>763</v>
      </c>
      <c r="D195" s="10" t="s">
        <v>764</v>
      </c>
      <c r="E195" s="12" t="s">
        <v>765</v>
      </c>
      <c r="F195" s="10" t="s">
        <v>766</v>
      </c>
      <c r="G195" s="119">
        <v>2021</v>
      </c>
      <c r="H195" s="119">
        <v>2025</v>
      </c>
      <c r="I195" s="66">
        <f>'[1]Incremental_Cost Year 2021'!AU741+'[1]Incremental_Cost Year 2022'!AU732+'[1]Incremental_Cost Year 2023'!AU734+'[1]Incremental_Cost Year 2024'!AU729+'[1]Incremental_Cost Year 2025'!AU728</f>
        <v>30000</v>
      </c>
      <c r="J195" s="66">
        <f>'[1]Incremental_Cost Year 2021'!AV741+'[1]Incremental_Cost Year 2022'!AV732+'[1]Incremental_Cost Year 2023'!AV734+'[1]Incremental_Cost Year 2024'!AV729+'[1]Incremental_Cost Year 2025'!AV728</f>
        <v>0</v>
      </c>
      <c r="K195" s="66">
        <f t="shared" si="40"/>
        <v>30000</v>
      </c>
      <c r="L195" s="176">
        <f t="shared" si="41"/>
        <v>30000</v>
      </c>
      <c r="M195" s="66"/>
      <c r="N195" s="66"/>
      <c r="O195" s="66"/>
      <c r="P195" s="66">
        <f t="shared" si="42"/>
        <v>0</v>
      </c>
      <c r="Q195" s="66"/>
      <c r="R195" s="23"/>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c r="DG195" s="24"/>
      <c r="DH195" s="24"/>
      <c r="DI195" s="24"/>
      <c r="DJ195" s="24"/>
      <c r="DK195" s="24"/>
      <c r="DL195" s="24"/>
      <c r="DM195" s="24"/>
      <c r="DN195" s="24"/>
      <c r="DO195" s="24"/>
      <c r="DP195" s="24"/>
      <c r="DQ195" s="24"/>
      <c r="DR195" s="24"/>
      <c r="DS195" s="24"/>
      <c r="DT195" s="24"/>
      <c r="DU195" s="24"/>
      <c r="DV195" s="24"/>
      <c r="DW195" s="24"/>
      <c r="DX195" s="24"/>
      <c r="DY195" s="24"/>
      <c r="DZ195" s="24"/>
    </row>
    <row r="196" spans="1:130" s="37" customFormat="1" ht="99" customHeight="1" x14ac:dyDescent="0.2">
      <c r="A196" s="8"/>
      <c r="B196" s="119" t="s">
        <v>767</v>
      </c>
      <c r="C196" s="69" t="s">
        <v>768</v>
      </c>
      <c r="D196" s="10" t="s">
        <v>769</v>
      </c>
      <c r="E196" s="12" t="s">
        <v>770</v>
      </c>
      <c r="F196" s="10" t="s">
        <v>771</v>
      </c>
      <c r="G196" s="119">
        <v>2021</v>
      </c>
      <c r="H196" s="119">
        <v>2025</v>
      </c>
      <c r="I196" s="66">
        <f>'[1]Incremental_Cost Year 2021'!AU746+'[1]Incremental_Cost Year 2022'!AU737+'[1]Incremental_Cost Year 2023'!AU739+'[1]Incremental_Cost Year 2024'!AU734+'[1]Incremental_Cost Year 2025'!AU733</f>
        <v>2100000</v>
      </c>
      <c r="J196" s="66">
        <f>'[1]Incremental_Cost Year 2021'!AV746+'[1]Incremental_Cost Year 2022'!AV737+'[1]Incremental_Cost Year 2023'!AV739+'[1]Incremental_Cost Year 2024'!AV734+'[1]Incremental_Cost Year 2025'!AV733</f>
        <v>0</v>
      </c>
      <c r="K196" s="66">
        <f t="shared" si="40"/>
        <v>2100000</v>
      </c>
      <c r="L196" s="176">
        <f t="shared" si="41"/>
        <v>2100000</v>
      </c>
      <c r="M196" s="66"/>
      <c r="N196" s="66"/>
      <c r="O196" s="66"/>
      <c r="P196" s="66">
        <f t="shared" si="42"/>
        <v>0</v>
      </c>
      <c r="Q196" s="66"/>
      <c r="R196" s="23"/>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DR196" s="24"/>
      <c r="DS196" s="24"/>
      <c r="DT196" s="24"/>
      <c r="DU196" s="24"/>
      <c r="DV196" s="24"/>
      <c r="DW196" s="24"/>
      <c r="DX196" s="24"/>
      <c r="DY196" s="24"/>
      <c r="DZ196" s="24"/>
    </row>
    <row r="197" spans="1:130" s="37" customFormat="1" ht="54" customHeight="1" x14ac:dyDescent="0.2">
      <c r="A197" s="8"/>
      <c r="B197" s="119" t="s">
        <v>772</v>
      </c>
      <c r="C197" s="69" t="s">
        <v>773</v>
      </c>
      <c r="D197" s="10" t="s">
        <v>774</v>
      </c>
      <c r="E197" s="12" t="s">
        <v>775</v>
      </c>
      <c r="F197" s="10" t="s">
        <v>776</v>
      </c>
      <c r="G197" s="119">
        <v>2021</v>
      </c>
      <c r="H197" s="119">
        <v>2025</v>
      </c>
      <c r="I197" s="66">
        <f>'[1]Incremental_Cost Year 2021'!AU751+'[1]Incremental_Cost Year 2022'!AU742+'[1]Incremental_Cost Year 2023'!AU744+'[1]Incremental_Cost Year 2024'!AU739+'[1]Incremental_Cost Year 2025'!AU738</f>
        <v>240000</v>
      </c>
      <c r="J197" s="66">
        <f>'[1]Incremental_Cost Year 2021'!AV751+'[1]Incremental_Cost Year 2022'!AV742+'[1]Incremental_Cost Year 2023'!AV744+'[1]Incremental_Cost Year 2024'!AV739+'[1]Incremental_Cost Year 2025'!AV738</f>
        <v>0</v>
      </c>
      <c r="K197" s="66">
        <f t="shared" si="40"/>
        <v>240000</v>
      </c>
      <c r="L197" s="176">
        <f t="shared" si="41"/>
        <v>240000</v>
      </c>
      <c r="M197" s="66"/>
      <c r="N197" s="66"/>
      <c r="O197" s="66"/>
      <c r="P197" s="66">
        <f t="shared" si="42"/>
        <v>0</v>
      </c>
      <c r="Q197" s="66"/>
      <c r="R197" s="23"/>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DR197" s="24"/>
      <c r="DS197" s="24"/>
      <c r="DT197" s="24"/>
      <c r="DU197" s="24"/>
      <c r="DV197" s="24"/>
      <c r="DW197" s="24"/>
      <c r="DX197" s="24"/>
      <c r="DY197" s="24"/>
      <c r="DZ197" s="24"/>
    </row>
    <row r="198" spans="1:130" s="37" customFormat="1" ht="108" customHeight="1" x14ac:dyDescent="0.2">
      <c r="A198" s="8"/>
      <c r="B198" s="119" t="s">
        <v>777</v>
      </c>
      <c r="C198" s="69" t="s">
        <v>778</v>
      </c>
      <c r="D198" s="10" t="s">
        <v>779</v>
      </c>
      <c r="E198" s="10" t="s">
        <v>780</v>
      </c>
      <c r="F198" s="10" t="s">
        <v>781</v>
      </c>
      <c r="G198" s="119">
        <v>2021</v>
      </c>
      <c r="H198" s="119">
        <v>2025</v>
      </c>
      <c r="I198" s="66">
        <f>'[1]Incremental_Cost Year 2021'!AU756+'[1]Incremental_Cost Year 2022'!AU747+'[1]Incremental_Cost Year 2023'!AU749+'[1]Incremental_Cost Year 2024'!AU744+'[1]Incremental_Cost Year 2025'!AU743</f>
        <v>1472520.6</v>
      </c>
      <c r="J198" s="66">
        <f>'[1]Incremental_Cost Year 2021'!AV756+'[1]Incremental_Cost Year 2022'!AV747+'[1]Incremental_Cost Year 2023'!AV749+'[1]Incremental_Cost Year 2024'!AV744+'[1]Incremental_Cost Year 2025'!AV743</f>
        <v>0</v>
      </c>
      <c r="K198" s="66">
        <f t="shared" si="40"/>
        <v>1472520.6</v>
      </c>
      <c r="L198" s="176">
        <f t="shared" si="41"/>
        <v>1472520.6</v>
      </c>
      <c r="M198" s="66"/>
      <c r="N198" s="66"/>
      <c r="O198" s="66"/>
      <c r="P198" s="66">
        <f t="shared" si="42"/>
        <v>0</v>
      </c>
      <c r="Q198" s="66"/>
      <c r="R198" s="23"/>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row>
    <row r="199" spans="1:130" s="37" customFormat="1" ht="73.5" customHeight="1" x14ac:dyDescent="0.2">
      <c r="A199" s="8"/>
      <c r="B199" s="119" t="s">
        <v>782</v>
      </c>
      <c r="C199" s="69" t="s">
        <v>783</v>
      </c>
      <c r="D199" s="10" t="s">
        <v>784</v>
      </c>
      <c r="E199" s="12" t="s">
        <v>785</v>
      </c>
      <c r="F199" s="10" t="s">
        <v>786</v>
      </c>
      <c r="G199" s="119">
        <v>2021</v>
      </c>
      <c r="H199" s="119">
        <v>2025</v>
      </c>
      <c r="I199" s="66">
        <f>'[1]Incremental_Cost Year 2021'!AU761+'[1]Incremental_Cost Year 2022'!AU752+'[1]Incremental_Cost Year 2023'!AU754+'[1]Incremental_Cost Year 2024'!AU749+'[1]Incremental_Cost Year 2025'!AU748</f>
        <v>1472520.6</v>
      </c>
      <c r="J199" s="66">
        <f>'[1]Incremental_Cost Year 2021'!AV761+'[1]Incremental_Cost Year 2022'!AV752+'[1]Incremental_Cost Year 2023'!AV754+'[1]Incremental_Cost Year 2024'!AV749+'[1]Incremental_Cost Year 2025'!AV748</f>
        <v>0</v>
      </c>
      <c r="K199" s="66">
        <f t="shared" si="40"/>
        <v>1472520.6</v>
      </c>
      <c r="L199" s="176">
        <f t="shared" si="41"/>
        <v>1472520.6</v>
      </c>
      <c r="M199" s="66"/>
      <c r="N199" s="66"/>
      <c r="O199" s="66"/>
      <c r="P199" s="66">
        <f t="shared" si="42"/>
        <v>0</v>
      </c>
      <c r="Q199" s="66"/>
      <c r="R199" s="23"/>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c r="DA199" s="24"/>
      <c r="DB199" s="24"/>
      <c r="DC199" s="24"/>
      <c r="DD199" s="24"/>
      <c r="DE199" s="24"/>
      <c r="DF199" s="24"/>
      <c r="DG199" s="24"/>
      <c r="DH199" s="24"/>
      <c r="DI199" s="24"/>
      <c r="DJ199" s="24"/>
      <c r="DK199" s="24"/>
      <c r="DL199" s="24"/>
      <c r="DM199" s="24"/>
      <c r="DN199" s="24"/>
      <c r="DO199" s="24"/>
      <c r="DP199" s="24"/>
      <c r="DQ199" s="24"/>
      <c r="DR199" s="24"/>
      <c r="DS199" s="24"/>
      <c r="DT199" s="24"/>
      <c r="DU199" s="24"/>
      <c r="DV199" s="24"/>
      <c r="DW199" s="24"/>
      <c r="DX199" s="24"/>
      <c r="DY199" s="24"/>
      <c r="DZ199" s="24"/>
    </row>
    <row r="200" spans="1:130" s="37" customFormat="1" ht="63" customHeight="1" x14ac:dyDescent="0.2">
      <c r="A200" s="8"/>
      <c r="B200" s="119" t="s">
        <v>787</v>
      </c>
      <c r="C200" s="69" t="s">
        <v>788</v>
      </c>
      <c r="D200" s="10" t="s">
        <v>789</v>
      </c>
      <c r="E200" s="12" t="s">
        <v>790</v>
      </c>
      <c r="F200" s="10" t="s">
        <v>791</v>
      </c>
      <c r="G200" s="119">
        <v>2021</v>
      </c>
      <c r="H200" s="119">
        <v>2025</v>
      </c>
      <c r="I200" s="66">
        <f>'[1]Incremental_Cost Year 2021'!AU766+'[1]Incremental_Cost Year 2022'!AU757+'[1]Incremental_Cost Year 2023'!AU759+'[1]Incremental_Cost Year 2024'!AU754+'[1]Incremental_Cost Year 2025'!AU753</f>
        <v>2454201</v>
      </c>
      <c r="J200" s="66">
        <f>'[1]Incremental_Cost Year 2021'!AV766+'[1]Incremental_Cost Year 2022'!AV757+'[1]Incremental_Cost Year 2023'!AV759+'[1]Incremental_Cost Year 2024'!AV754+'[1]Incremental_Cost Year 2025'!AV753</f>
        <v>0</v>
      </c>
      <c r="K200" s="66">
        <f t="shared" si="40"/>
        <v>2454201</v>
      </c>
      <c r="L200" s="176">
        <f t="shared" si="41"/>
        <v>2454201</v>
      </c>
      <c r="M200" s="66"/>
      <c r="N200" s="66"/>
      <c r="O200" s="66"/>
      <c r="P200" s="66">
        <f t="shared" si="42"/>
        <v>0</v>
      </c>
      <c r="Q200" s="66"/>
      <c r="R200" s="23"/>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c r="DA200" s="24"/>
      <c r="DB200" s="24"/>
      <c r="DC200" s="24"/>
      <c r="DD200" s="24"/>
      <c r="DE200" s="24"/>
      <c r="DF200" s="24"/>
      <c r="DG200" s="24"/>
      <c r="DH200" s="24"/>
      <c r="DI200" s="24"/>
      <c r="DJ200" s="24"/>
      <c r="DK200" s="24"/>
      <c r="DL200" s="24"/>
      <c r="DM200" s="24"/>
      <c r="DN200" s="24"/>
      <c r="DO200" s="24"/>
      <c r="DP200" s="24"/>
      <c r="DQ200" s="24"/>
      <c r="DR200" s="24"/>
      <c r="DS200" s="24"/>
      <c r="DT200" s="24"/>
      <c r="DU200" s="24"/>
      <c r="DV200" s="24"/>
      <c r="DW200" s="24"/>
      <c r="DX200" s="24"/>
      <c r="DY200" s="24"/>
      <c r="DZ200" s="24"/>
    </row>
    <row r="201" spans="1:130" s="37" customFormat="1" ht="49.5" customHeight="1" x14ac:dyDescent="0.2">
      <c r="A201" s="8"/>
      <c r="B201" s="119" t="s">
        <v>792</v>
      </c>
      <c r="C201" s="69" t="s">
        <v>793</v>
      </c>
      <c r="D201" s="10" t="s">
        <v>794</v>
      </c>
      <c r="E201" s="12" t="s">
        <v>795</v>
      </c>
      <c r="F201" s="10" t="s">
        <v>796</v>
      </c>
      <c r="G201" s="119">
        <v>2021</v>
      </c>
      <c r="H201" s="119">
        <v>2025</v>
      </c>
      <c r="I201" s="66">
        <f>'[1]Incremental_Cost Year 2021'!AU771+'[1]Incremental_Cost Year 2022'!AU762+'[1]Incremental_Cost Year 2023'!AU764+'[1]Incremental_Cost Year 2024'!AU759+'[1]Incremental_Cost Year 2025'!AU758</f>
        <v>1625707.2</v>
      </c>
      <c r="J201" s="66">
        <f>'[1]Incremental_Cost Year 2021'!AV771+'[1]Incremental_Cost Year 2022'!AV762+'[1]Incremental_Cost Year 2023'!AV764+'[1]Incremental_Cost Year 2024'!AV759+'[1]Incremental_Cost Year 2025'!AV758</f>
        <v>0</v>
      </c>
      <c r="K201" s="66">
        <f t="shared" si="40"/>
        <v>1625707.2</v>
      </c>
      <c r="L201" s="176">
        <f t="shared" si="41"/>
        <v>1625707.2</v>
      </c>
      <c r="M201" s="66"/>
      <c r="N201" s="66"/>
      <c r="O201" s="66"/>
      <c r="P201" s="66">
        <f t="shared" si="42"/>
        <v>0</v>
      </c>
      <c r="Q201" s="66"/>
      <c r="R201" s="23"/>
      <c r="S201" s="159"/>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c r="CW201" s="24"/>
      <c r="CX201" s="24"/>
      <c r="CY201" s="24"/>
      <c r="CZ201" s="24"/>
      <c r="DA201" s="24"/>
      <c r="DB201" s="24"/>
      <c r="DC201" s="24"/>
      <c r="DD201" s="24"/>
      <c r="DE201" s="24"/>
      <c r="DF201" s="24"/>
      <c r="DG201" s="24"/>
      <c r="DH201" s="24"/>
      <c r="DI201" s="24"/>
      <c r="DJ201" s="24"/>
      <c r="DK201" s="24"/>
      <c r="DL201" s="24"/>
      <c r="DM201" s="24"/>
      <c r="DN201" s="24"/>
      <c r="DO201" s="24"/>
      <c r="DP201" s="24"/>
      <c r="DQ201" s="24"/>
      <c r="DR201" s="24"/>
      <c r="DS201" s="24"/>
      <c r="DT201" s="24"/>
      <c r="DU201" s="24"/>
      <c r="DV201" s="24"/>
      <c r="DW201" s="24"/>
      <c r="DX201" s="24"/>
      <c r="DY201" s="24"/>
      <c r="DZ201" s="24"/>
    </row>
    <row r="202" spans="1:130" s="37" customFormat="1" ht="102" customHeight="1" x14ac:dyDescent="0.2">
      <c r="A202" s="8"/>
      <c r="B202" s="119" t="s">
        <v>797</v>
      </c>
      <c r="C202" s="69" t="s">
        <v>798</v>
      </c>
      <c r="D202" s="10" t="s">
        <v>799</v>
      </c>
      <c r="E202" s="12" t="s">
        <v>800</v>
      </c>
      <c r="F202" s="10" t="s">
        <v>801</v>
      </c>
      <c r="G202" s="119">
        <v>2021</v>
      </c>
      <c r="H202" s="119">
        <v>2025</v>
      </c>
      <c r="I202" s="66">
        <f>'[1]Incremental_Cost Year 2021'!AU776+'[1]Incremental_Cost Year 2022'!AU767+'[1]Incremental_Cost Year 2023'!AU769+'[1]Incremental_Cost Year 2024'!AU764+'[1]Incremental_Cost Year 2025'!AU763</f>
        <v>981680.4</v>
      </c>
      <c r="J202" s="66">
        <f>'[1]Incremental_Cost Year 2021'!AV776+'[1]Incremental_Cost Year 2022'!AV767+'[1]Incremental_Cost Year 2023'!AV769+'[1]Incremental_Cost Year 2024'!AV764+'[1]Incremental_Cost Year 2025'!AV763</f>
        <v>0</v>
      </c>
      <c r="K202" s="66">
        <f t="shared" si="40"/>
        <v>981680.4</v>
      </c>
      <c r="L202" s="176">
        <f t="shared" si="41"/>
        <v>981680.4</v>
      </c>
      <c r="M202" s="66"/>
      <c r="N202" s="66"/>
      <c r="O202" s="66"/>
      <c r="P202" s="66">
        <f t="shared" si="42"/>
        <v>0</v>
      </c>
      <c r="Q202" s="66"/>
      <c r="R202" s="23"/>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c r="CW202" s="24"/>
      <c r="CX202" s="24"/>
      <c r="CY202" s="24"/>
      <c r="CZ202" s="24"/>
      <c r="DA202" s="24"/>
      <c r="DB202" s="24"/>
      <c r="DC202" s="24"/>
      <c r="DD202" s="24"/>
      <c r="DE202" s="24"/>
      <c r="DF202" s="24"/>
      <c r="DG202" s="24"/>
      <c r="DH202" s="24"/>
      <c r="DI202" s="24"/>
      <c r="DJ202" s="24"/>
      <c r="DK202" s="24"/>
      <c r="DL202" s="24"/>
      <c r="DM202" s="24"/>
      <c r="DN202" s="24"/>
      <c r="DO202" s="24"/>
      <c r="DP202" s="24"/>
      <c r="DQ202" s="24"/>
      <c r="DR202" s="24"/>
      <c r="DS202" s="24"/>
      <c r="DT202" s="24"/>
      <c r="DU202" s="24"/>
      <c r="DV202" s="24"/>
      <c r="DW202" s="24"/>
      <c r="DX202" s="24"/>
      <c r="DY202" s="24"/>
      <c r="DZ202" s="24"/>
    </row>
    <row r="203" spans="1:130" s="37" customFormat="1" ht="88.5" customHeight="1" x14ac:dyDescent="0.2">
      <c r="A203" s="8"/>
      <c r="B203" s="119" t="s">
        <v>802</v>
      </c>
      <c r="C203" s="69" t="s">
        <v>803</v>
      </c>
      <c r="D203" s="10" t="s">
        <v>804</v>
      </c>
      <c r="E203" s="12" t="s">
        <v>805</v>
      </c>
      <c r="F203" s="10" t="s">
        <v>806</v>
      </c>
      <c r="G203" s="119">
        <v>2021</v>
      </c>
      <c r="H203" s="119">
        <v>2025</v>
      </c>
      <c r="I203" s="66">
        <f>'[1]Incremental_Cost Year 2021'!AU781+'[1]Incremental_Cost Year 2022'!AU772+'[1]Incremental_Cost Year 2023'!AU774+'[1]Incremental_Cost Year 2024'!AU769+'[1]Incremental_Cost Year 2025'!AU768</f>
        <v>1680000</v>
      </c>
      <c r="J203" s="66">
        <f>'[1]Incremental_Cost Year 2021'!AV781+'[1]Incremental_Cost Year 2022'!AV772+'[1]Incremental_Cost Year 2023'!AV774+'[1]Incremental_Cost Year 2024'!AV769+'[1]Incremental_Cost Year 2025'!AV768</f>
        <v>0</v>
      </c>
      <c r="K203" s="66">
        <f t="shared" si="40"/>
        <v>1680000</v>
      </c>
      <c r="L203" s="176">
        <f t="shared" si="41"/>
        <v>1680000</v>
      </c>
      <c r="M203" s="66"/>
      <c r="N203" s="66"/>
      <c r="O203" s="66"/>
      <c r="P203" s="66">
        <f t="shared" si="42"/>
        <v>0</v>
      </c>
      <c r="Q203" s="66"/>
      <c r="R203" s="23"/>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row>
    <row r="204" spans="1:130" s="37" customFormat="1" ht="54" customHeight="1" x14ac:dyDescent="0.2">
      <c r="A204" s="8"/>
      <c r="B204" s="119" t="s">
        <v>807</v>
      </c>
      <c r="C204" s="69" t="s">
        <v>808</v>
      </c>
      <c r="D204" s="10" t="s">
        <v>809</v>
      </c>
      <c r="E204" s="12" t="s">
        <v>810</v>
      </c>
      <c r="F204" s="10" t="s">
        <v>811</v>
      </c>
      <c r="G204" s="119">
        <v>2021</v>
      </c>
      <c r="H204" s="119">
        <v>2025</v>
      </c>
      <c r="I204" s="66">
        <f>'[1]Incremental_Cost Year 2021'!AU786+'[1]Incremental_Cost Year 2022'!AU777+'[1]Incremental_Cost Year 2023'!AU779+'[1]Incremental_Cost Year 2024'!AU774+'[1]Incremental_Cost Year 2025'!AU773</f>
        <v>1963360.8</v>
      </c>
      <c r="J204" s="66">
        <f>'[1]Incremental_Cost Year 2021'!AV786+'[1]Incremental_Cost Year 2022'!AV777+'[1]Incremental_Cost Year 2023'!AV779+'[1]Incremental_Cost Year 2024'!AV774+'[1]Incremental_Cost Year 2025'!AV773</f>
        <v>0</v>
      </c>
      <c r="K204" s="66">
        <f t="shared" si="40"/>
        <v>1963360.8</v>
      </c>
      <c r="L204" s="176">
        <f t="shared" si="41"/>
        <v>1963360.8</v>
      </c>
      <c r="M204" s="66"/>
      <c r="N204" s="66"/>
      <c r="O204" s="66"/>
      <c r="P204" s="66">
        <f t="shared" si="42"/>
        <v>0</v>
      </c>
      <c r="Q204" s="66"/>
      <c r="R204" s="23"/>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row>
    <row r="205" spans="1:130" s="7" customFormat="1" ht="30" customHeight="1" x14ac:dyDescent="0.2">
      <c r="B205" s="71"/>
      <c r="C205" s="73" t="s">
        <v>812</v>
      </c>
      <c r="D205" s="74"/>
      <c r="E205" s="71"/>
      <c r="F205" s="71"/>
      <c r="G205" s="71"/>
      <c r="H205" s="71"/>
      <c r="I205" s="70">
        <f>SUM(I188:I204)</f>
        <v>33535211.600000001</v>
      </c>
      <c r="J205" s="70">
        <f t="shared" ref="J205:P205" si="43">SUM(J188:J204)</f>
        <v>0</v>
      </c>
      <c r="K205" s="70">
        <f t="shared" si="43"/>
        <v>33535211.600000001</v>
      </c>
      <c r="L205" s="70">
        <f t="shared" si="43"/>
        <v>33535211.600000001</v>
      </c>
      <c r="M205" s="70">
        <f t="shared" si="43"/>
        <v>0</v>
      </c>
      <c r="N205" s="70">
        <f t="shared" si="43"/>
        <v>0</v>
      </c>
      <c r="O205" s="70">
        <f t="shared" si="43"/>
        <v>0</v>
      </c>
      <c r="P205" s="70">
        <f t="shared" si="43"/>
        <v>0</v>
      </c>
      <c r="Q205" s="70"/>
      <c r="R205" s="70"/>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c r="DA205" s="24"/>
      <c r="DB205" s="24"/>
      <c r="DC205" s="24"/>
      <c r="DD205" s="24"/>
      <c r="DE205" s="24"/>
      <c r="DF205" s="24"/>
      <c r="DG205" s="24"/>
      <c r="DH205" s="24"/>
      <c r="DI205" s="24"/>
      <c r="DJ205" s="24"/>
      <c r="DK205" s="24"/>
      <c r="DL205" s="24"/>
      <c r="DM205" s="24"/>
      <c r="DN205" s="24"/>
      <c r="DO205" s="24"/>
      <c r="DP205" s="24"/>
      <c r="DQ205" s="24"/>
      <c r="DR205" s="24"/>
      <c r="DS205" s="24"/>
      <c r="DT205" s="24"/>
      <c r="DU205" s="24"/>
      <c r="DV205" s="24"/>
      <c r="DW205" s="24"/>
      <c r="DX205" s="24"/>
      <c r="DY205" s="24"/>
      <c r="DZ205" s="24"/>
    </row>
    <row r="206" spans="1:130" s="7" customFormat="1" ht="63" customHeight="1" x14ac:dyDescent="0.2">
      <c r="B206" s="155"/>
      <c r="C206" s="222" t="s">
        <v>813</v>
      </c>
      <c r="D206" s="223"/>
      <c r="E206" s="155"/>
      <c r="F206" s="155"/>
      <c r="G206" s="155"/>
      <c r="H206" s="155"/>
      <c r="I206" s="156">
        <f>I145+I163+I185+I205</f>
        <v>1281248107.0749998</v>
      </c>
      <c r="J206" s="156">
        <f t="shared" ref="J206:Q206" si="44">J145+J163+J185+J205</f>
        <v>264416680.80000001</v>
      </c>
      <c r="K206" s="156">
        <f t="shared" si="44"/>
        <v>1545664787.875</v>
      </c>
      <c r="L206" s="156">
        <f t="shared" si="44"/>
        <v>1281248107.0749998</v>
      </c>
      <c r="M206" s="156">
        <f t="shared" si="44"/>
        <v>0</v>
      </c>
      <c r="N206" s="156">
        <f t="shared" si="44"/>
        <v>0</v>
      </c>
      <c r="O206" s="156">
        <f t="shared" si="44"/>
        <v>0</v>
      </c>
      <c r="P206" s="156">
        <f t="shared" si="44"/>
        <v>264416680.80000001</v>
      </c>
      <c r="Q206" s="156">
        <f t="shared" si="44"/>
        <v>0</v>
      </c>
      <c r="R206" s="156"/>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c r="CW206" s="24"/>
      <c r="CX206" s="24"/>
      <c r="CY206" s="24"/>
      <c r="CZ206" s="24"/>
      <c r="DA206" s="24"/>
      <c r="DB206" s="24"/>
      <c r="DC206" s="24"/>
      <c r="DD206" s="24"/>
      <c r="DE206" s="24"/>
      <c r="DF206" s="24"/>
      <c r="DG206" s="24"/>
      <c r="DH206" s="24"/>
      <c r="DI206" s="24"/>
      <c r="DJ206" s="24"/>
      <c r="DK206" s="24"/>
      <c r="DL206" s="24"/>
      <c r="DM206" s="24"/>
      <c r="DN206" s="24"/>
      <c r="DO206" s="24"/>
      <c r="DP206" s="24"/>
      <c r="DQ206" s="24"/>
      <c r="DR206" s="24"/>
      <c r="DS206" s="24"/>
      <c r="DT206" s="24"/>
      <c r="DU206" s="24"/>
      <c r="DV206" s="24"/>
      <c r="DW206" s="24"/>
      <c r="DX206" s="24"/>
      <c r="DY206" s="24"/>
      <c r="DZ206" s="24"/>
    </row>
    <row r="207" spans="1:130" ht="95.25" customHeight="1" x14ac:dyDescent="0.2">
      <c r="B207" s="218" t="s">
        <v>814</v>
      </c>
      <c r="C207" s="218"/>
      <c r="D207" s="218"/>
      <c r="E207" s="218"/>
      <c r="F207" s="218"/>
      <c r="G207" s="218"/>
      <c r="H207" s="218"/>
      <c r="I207" s="218"/>
      <c r="J207" s="218"/>
      <c r="K207" s="218"/>
      <c r="L207" s="218"/>
      <c r="M207" s="218"/>
      <c r="N207" s="218"/>
      <c r="O207" s="218"/>
      <c r="P207" s="218"/>
      <c r="Q207" s="218"/>
      <c r="R207" s="218"/>
    </row>
    <row r="208" spans="1:130" ht="41.25" customHeight="1" x14ac:dyDescent="0.2">
      <c r="B208" s="218" t="s">
        <v>815</v>
      </c>
      <c r="C208" s="218"/>
      <c r="D208" s="218"/>
      <c r="E208" s="218"/>
      <c r="F208" s="218"/>
      <c r="G208" s="218"/>
      <c r="H208" s="218"/>
      <c r="I208" s="218"/>
      <c r="J208" s="218"/>
      <c r="K208" s="218"/>
      <c r="L208" s="218"/>
      <c r="M208" s="218"/>
      <c r="N208" s="218"/>
      <c r="O208" s="218"/>
      <c r="P208" s="218"/>
      <c r="Q208" s="218"/>
      <c r="R208" s="218"/>
    </row>
    <row r="209" spans="2:130" ht="29.25" customHeight="1" x14ac:dyDescent="0.2">
      <c r="B209" s="226" t="s">
        <v>816</v>
      </c>
      <c r="C209" s="226"/>
      <c r="D209" s="226"/>
      <c r="E209" s="226"/>
      <c r="F209" s="226"/>
      <c r="G209" s="226"/>
      <c r="H209" s="226"/>
      <c r="I209" s="226"/>
      <c r="J209" s="226"/>
      <c r="K209" s="226"/>
      <c r="L209" s="226"/>
      <c r="M209" s="226"/>
      <c r="N209" s="226"/>
      <c r="O209" s="226"/>
      <c r="P209" s="226"/>
      <c r="Q209" s="226"/>
      <c r="R209" s="226"/>
    </row>
    <row r="210" spans="2:130" ht="64.5" customHeight="1" x14ac:dyDescent="0.2">
      <c r="B210" s="217" t="s">
        <v>817</v>
      </c>
      <c r="C210" s="217" t="s">
        <v>818</v>
      </c>
      <c r="D210" s="148" t="s">
        <v>819</v>
      </c>
      <c r="E210" s="217" t="s">
        <v>820</v>
      </c>
      <c r="F210" s="217"/>
      <c r="G210" s="224" t="s">
        <v>821</v>
      </c>
      <c r="H210" s="224"/>
      <c r="I210" s="213" t="s">
        <v>822</v>
      </c>
      <c r="J210" s="214"/>
      <c r="K210" s="214"/>
      <c r="L210" s="213" t="s">
        <v>823</v>
      </c>
      <c r="M210" s="213"/>
      <c r="N210" s="213"/>
      <c r="O210" s="213"/>
      <c r="P210" s="213"/>
      <c r="Q210" s="213"/>
      <c r="R210" s="213" t="s">
        <v>824</v>
      </c>
    </row>
    <row r="211" spans="2:130" ht="72" customHeight="1" x14ac:dyDescent="0.2">
      <c r="B211" s="217"/>
      <c r="C211" s="217"/>
      <c r="D211" s="225" t="s">
        <v>825</v>
      </c>
      <c r="E211" s="220" t="s">
        <v>826</v>
      </c>
      <c r="F211" s="220" t="s">
        <v>827</v>
      </c>
      <c r="G211" s="224" t="s">
        <v>828</v>
      </c>
      <c r="H211" s="224" t="s">
        <v>829</v>
      </c>
      <c r="I211" s="214"/>
      <c r="J211" s="214"/>
      <c r="K211" s="214"/>
      <c r="L211" s="213" t="s">
        <v>830</v>
      </c>
      <c r="M211" s="214"/>
      <c r="N211" s="214"/>
      <c r="O211" s="213" t="s">
        <v>831</v>
      </c>
      <c r="P211" s="219"/>
      <c r="Q211" s="219"/>
      <c r="R211" s="213"/>
    </row>
    <row r="212" spans="2:130" ht="28.5" customHeight="1" x14ac:dyDescent="0.2">
      <c r="B212" s="217"/>
      <c r="C212" s="217"/>
      <c r="D212" s="225"/>
      <c r="E212" s="221"/>
      <c r="F212" s="221"/>
      <c r="G212" s="224"/>
      <c r="H212" s="224"/>
      <c r="I212" s="147" t="s">
        <v>832</v>
      </c>
      <c r="J212" s="147" t="s">
        <v>833</v>
      </c>
      <c r="K212" s="147" t="s">
        <v>834</v>
      </c>
      <c r="L212" s="147" t="s">
        <v>835</v>
      </c>
      <c r="M212" s="147" t="s">
        <v>836</v>
      </c>
      <c r="N212" s="147" t="s">
        <v>837</v>
      </c>
      <c r="O212" s="147" t="s">
        <v>838</v>
      </c>
      <c r="P212" s="147" t="s">
        <v>839</v>
      </c>
      <c r="Q212" s="147" t="s">
        <v>840</v>
      </c>
      <c r="R212" s="147"/>
      <c r="T212" s="157"/>
      <c r="U212" s="157"/>
      <c r="V212" s="157"/>
      <c r="W212" s="157"/>
      <c r="X212" s="157"/>
      <c r="Y212" s="157"/>
      <c r="Z212" s="157"/>
      <c r="AA212" s="157"/>
    </row>
    <row r="213" spans="2:130" s="99" customFormat="1" ht="108" customHeight="1" x14ac:dyDescent="0.2">
      <c r="B213" s="117">
        <v>4.0999999999999996</v>
      </c>
      <c r="C213" s="215" t="s">
        <v>841</v>
      </c>
      <c r="D213" s="216"/>
      <c r="E213" s="13" t="s">
        <v>842</v>
      </c>
      <c r="F213" s="13" t="s">
        <v>843</v>
      </c>
      <c r="G213" s="79"/>
      <c r="H213" s="79"/>
      <c r="I213" s="95"/>
      <c r="J213" s="95"/>
      <c r="K213" s="97"/>
      <c r="L213" s="97"/>
      <c r="M213" s="97"/>
      <c r="N213" s="97"/>
      <c r="O213" s="97"/>
      <c r="P213" s="97"/>
      <c r="Q213" s="97"/>
      <c r="R213" s="97"/>
      <c r="S213" s="98"/>
      <c r="T213" s="210"/>
      <c r="U213" s="210"/>
      <c r="V213" s="210"/>
      <c r="W213" s="210"/>
      <c r="X213" s="210"/>
      <c r="Y213" s="210"/>
      <c r="Z213" s="210"/>
      <c r="AA213" s="210"/>
      <c r="AB213" s="98"/>
      <c r="AC213" s="98"/>
      <c r="AD213" s="98"/>
      <c r="AE213" s="98"/>
      <c r="AF213" s="98"/>
      <c r="AG213" s="98"/>
      <c r="AH213" s="98"/>
      <c r="AI213" s="98"/>
      <c r="AJ213" s="98"/>
      <c r="AK213" s="98"/>
      <c r="AL213" s="98"/>
      <c r="AM213" s="98"/>
      <c r="AN213" s="98"/>
      <c r="AO213" s="98"/>
      <c r="AP213" s="98"/>
      <c r="AQ213" s="98"/>
      <c r="AR213" s="98"/>
      <c r="AS213" s="98"/>
      <c r="AT213" s="98"/>
      <c r="AU213" s="98"/>
      <c r="AV213" s="98"/>
      <c r="AW213" s="98"/>
      <c r="AX213" s="98"/>
      <c r="AY213" s="98"/>
      <c r="AZ213" s="98"/>
      <c r="BA213" s="98"/>
      <c r="BB213" s="98"/>
      <c r="BC213" s="98"/>
      <c r="BD213" s="98"/>
      <c r="BE213" s="98"/>
      <c r="BF213" s="98"/>
      <c r="BG213" s="98"/>
      <c r="BH213" s="98"/>
      <c r="BI213" s="98"/>
      <c r="BJ213" s="98"/>
      <c r="BK213" s="98"/>
      <c r="BL213" s="98"/>
      <c r="BM213" s="98"/>
      <c r="BN213" s="98"/>
      <c r="BO213" s="98"/>
      <c r="BP213" s="98"/>
      <c r="BQ213" s="98"/>
      <c r="BR213" s="98"/>
      <c r="BS213" s="98"/>
      <c r="BT213" s="98"/>
      <c r="BU213" s="98"/>
      <c r="BV213" s="98"/>
      <c r="BW213" s="98"/>
      <c r="BX213" s="98"/>
      <c r="BY213" s="98"/>
      <c r="BZ213" s="98"/>
      <c r="CA213" s="98"/>
      <c r="CB213" s="98"/>
      <c r="CC213" s="98"/>
      <c r="CD213" s="98"/>
      <c r="CE213" s="98"/>
      <c r="CF213" s="98"/>
      <c r="CG213" s="98"/>
      <c r="CH213" s="98"/>
      <c r="CI213" s="98"/>
      <c r="CJ213" s="98"/>
      <c r="CK213" s="98"/>
      <c r="CL213" s="98"/>
      <c r="CM213" s="98"/>
      <c r="CN213" s="98"/>
      <c r="CO213" s="98"/>
      <c r="CP213" s="98"/>
      <c r="CQ213" s="98"/>
      <c r="CR213" s="98"/>
      <c r="CS213" s="98"/>
      <c r="CT213" s="98"/>
      <c r="CU213" s="98"/>
      <c r="CV213" s="98"/>
      <c r="CW213" s="98"/>
      <c r="CX213" s="98"/>
      <c r="CY213" s="98"/>
      <c r="CZ213" s="98"/>
      <c r="DA213" s="98"/>
      <c r="DB213" s="98"/>
      <c r="DC213" s="98"/>
      <c r="DD213" s="98"/>
      <c r="DE213" s="98"/>
      <c r="DF213" s="98"/>
      <c r="DG213" s="98"/>
      <c r="DH213" s="98"/>
      <c r="DI213" s="98"/>
      <c r="DJ213" s="98"/>
      <c r="DK213" s="98"/>
      <c r="DL213" s="98"/>
      <c r="DM213" s="98"/>
      <c r="DN213" s="98"/>
      <c r="DO213" s="98"/>
      <c r="DP213" s="98"/>
      <c r="DQ213" s="98"/>
      <c r="DR213" s="98"/>
      <c r="DS213" s="98"/>
      <c r="DT213" s="98"/>
      <c r="DU213" s="98"/>
      <c r="DV213" s="98"/>
      <c r="DW213" s="98"/>
      <c r="DX213" s="98"/>
      <c r="DY213" s="98"/>
      <c r="DZ213" s="98"/>
    </row>
    <row r="214" spans="2:130" ht="48" customHeight="1" x14ac:dyDescent="0.2">
      <c r="B214" s="117"/>
      <c r="C214" s="62" t="s">
        <v>844</v>
      </c>
      <c r="D214" s="35"/>
      <c r="E214" s="88"/>
      <c r="F214" s="85"/>
      <c r="G214" s="101">
        <v>2021</v>
      </c>
      <c r="H214" s="101">
        <v>2025</v>
      </c>
      <c r="I214" s="23"/>
      <c r="J214" s="23"/>
      <c r="K214" s="26"/>
      <c r="L214" s="26"/>
      <c r="M214" s="26"/>
      <c r="N214" s="26"/>
      <c r="O214" s="26"/>
      <c r="P214" s="26"/>
      <c r="Q214" s="26"/>
      <c r="R214" s="26"/>
      <c r="T214" s="157"/>
      <c r="U214" s="157"/>
      <c r="V214" s="157"/>
      <c r="W214" s="157"/>
      <c r="X214" s="157"/>
      <c r="Y214" s="157"/>
      <c r="Z214" s="157"/>
      <c r="AA214" s="157"/>
    </row>
    <row r="215" spans="2:130" s="99" customFormat="1" ht="125.25" customHeight="1" x14ac:dyDescent="0.2">
      <c r="B215" s="117" t="s">
        <v>845</v>
      </c>
      <c r="C215" s="63" t="s">
        <v>846</v>
      </c>
      <c r="D215" s="9" t="s">
        <v>847</v>
      </c>
      <c r="E215" s="91" t="s">
        <v>848</v>
      </c>
      <c r="F215" s="13" t="s">
        <v>849</v>
      </c>
      <c r="G215" s="89">
        <v>2021</v>
      </c>
      <c r="H215" s="89">
        <v>2022</v>
      </c>
      <c r="I215" s="95">
        <f>'[1]Incremental_Cost Year 2021'!AU794+'[1]Incremental_Cost Year 2022'!AU784+'[1]Incremental_Cost Year 2023'!AU786+'[1]Incremental_Cost Year 2024'!AU781+'[1]Incremental_Cost Year 2025'!AU780</f>
        <v>1308735.45</v>
      </c>
      <c r="J215" s="95">
        <f>'[1]Incremental_Cost Year 2021'!AV794+'[1]Incremental_Cost Year 2022'!AV784+'[1]Incremental_Cost Year 2023'!AV786+'[1]Incremental_Cost Year 2024'!AV781+'[1]Incremental_Cost Year 2025'!AV780</f>
        <v>0</v>
      </c>
      <c r="K215" s="95">
        <f>I215+J215</f>
        <v>1308735.45</v>
      </c>
      <c r="L215" s="97">
        <f>I215</f>
        <v>1308735.45</v>
      </c>
      <c r="M215" s="97"/>
      <c r="N215" s="97"/>
      <c r="O215" s="97"/>
      <c r="P215" s="97">
        <f>J215</f>
        <v>0</v>
      </c>
      <c r="Q215" s="97"/>
      <c r="R215" s="97"/>
      <c r="S215" s="98"/>
      <c r="T215" s="211"/>
      <c r="U215" s="210"/>
      <c r="V215" s="210"/>
      <c r="W215" s="210"/>
      <c r="X215" s="210"/>
      <c r="Y215" s="210"/>
      <c r="Z215" s="210"/>
      <c r="AA215" s="210"/>
      <c r="AB215" s="98"/>
      <c r="AC215" s="98"/>
      <c r="AD215" s="98"/>
      <c r="AE215" s="98"/>
      <c r="AF215" s="98"/>
      <c r="AG215" s="98"/>
      <c r="AH215" s="98"/>
      <c r="AI215" s="98"/>
      <c r="AJ215" s="98"/>
      <c r="AK215" s="98"/>
      <c r="AL215" s="98"/>
      <c r="AM215" s="98"/>
      <c r="AN215" s="98"/>
      <c r="AO215" s="98"/>
      <c r="AP215" s="98"/>
      <c r="AQ215" s="98"/>
      <c r="AR215" s="98"/>
      <c r="AS215" s="98"/>
      <c r="AT215" s="98"/>
      <c r="AU215" s="98"/>
      <c r="AV215" s="98"/>
      <c r="AW215" s="98"/>
      <c r="AX215" s="98"/>
      <c r="AY215" s="98"/>
      <c r="AZ215" s="98"/>
      <c r="BA215" s="98"/>
      <c r="BB215" s="98"/>
      <c r="BC215" s="98"/>
      <c r="BD215" s="98"/>
      <c r="BE215" s="98"/>
      <c r="BF215" s="98"/>
      <c r="BG215" s="98"/>
      <c r="BH215" s="98"/>
      <c r="BI215" s="98"/>
      <c r="BJ215" s="98"/>
      <c r="BK215" s="98"/>
      <c r="BL215" s="98"/>
      <c r="BM215" s="98"/>
      <c r="BN215" s="98"/>
      <c r="BO215" s="98"/>
      <c r="BP215" s="98"/>
      <c r="BQ215" s="98"/>
      <c r="BR215" s="98"/>
      <c r="BS215" s="98"/>
      <c r="BT215" s="98"/>
      <c r="BU215" s="98"/>
      <c r="BV215" s="98"/>
      <c r="BW215" s="98"/>
      <c r="BX215" s="98"/>
      <c r="BY215" s="98"/>
      <c r="BZ215" s="98"/>
      <c r="CA215" s="98"/>
      <c r="CB215" s="98"/>
      <c r="CC215" s="98"/>
      <c r="CD215" s="98"/>
      <c r="CE215" s="98"/>
      <c r="CF215" s="98"/>
      <c r="CG215" s="98"/>
      <c r="CH215" s="98"/>
      <c r="CI215" s="98"/>
      <c r="CJ215" s="98"/>
      <c r="CK215" s="98"/>
      <c r="CL215" s="98"/>
      <c r="CM215" s="98"/>
      <c r="CN215" s="98"/>
      <c r="CO215" s="98"/>
      <c r="CP215" s="98"/>
      <c r="CQ215" s="98"/>
      <c r="CR215" s="98"/>
      <c r="CS215" s="98"/>
      <c r="CT215" s="98"/>
      <c r="CU215" s="98"/>
      <c r="CV215" s="98"/>
      <c r="CW215" s="98"/>
      <c r="CX215" s="98"/>
      <c r="CY215" s="98"/>
      <c r="CZ215" s="98"/>
      <c r="DA215" s="98"/>
      <c r="DB215" s="98"/>
      <c r="DC215" s="98"/>
      <c r="DD215" s="98"/>
      <c r="DE215" s="98"/>
      <c r="DF215" s="98"/>
      <c r="DG215" s="98"/>
      <c r="DH215" s="98"/>
      <c r="DI215" s="98"/>
      <c r="DJ215" s="98"/>
      <c r="DK215" s="98"/>
      <c r="DL215" s="98"/>
      <c r="DM215" s="98"/>
      <c r="DN215" s="98"/>
      <c r="DO215" s="98"/>
      <c r="DP215" s="98"/>
      <c r="DQ215" s="98"/>
      <c r="DR215" s="98"/>
      <c r="DS215" s="98"/>
      <c r="DT215" s="98"/>
      <c r="DU215" s="98"/>
      <c r="DV215" s="98"/>
      <c r="DW215" s="98"/>
      <c r="DX215" s="98"/>
      <c r="DY215" s="98"/>
      <c r="DZ215" s="98"/>
    </row>
    <row r="216" spans="2:130" ht="81" customHeight="1" x14ac:dyDescent="0.2">
      <c r="B216" s="68" t="s">
        <v>850</v>
      </c>
      <c r="C216" s="69" t="s">
        <v>851</v>
      </c>
      <c r="D216" s="12" t="s">
        <v>852</v>
      </c>
      <c r="E216" s="13" t="s">
        <v>853</v>
      </c>
      <c r="F216" s="13" t="s">
        <v>854</v>
      </c>
      <c r="G216" s="119">
        <v>2021</v>
      </c>
      <c r="H216" s="119">
        <v>2023</v>
      </c>
      <c r="I216" s="20">
        <f>'[1]Incremental_Cost Year 2021'!AU800+'[1]Incremental_Cost Year 2022'!AU789+'[1]Incremental_Cost Year 2023'!AU791+'[1]Incremental_Cost Year 2024'!AU786+'[1]Incremental_Cost Year 2025'!AU785</f>
        <v>12624434.25</v>
      </c>
      <c r="J216" s="20">
        <f>'[1]Incremental_Cost Year 2021'!AV800+'[1]Incremental_Cost Year 2022'!AV789+'[1]Incremental_Cost Year 2023'!AV791+'[1]Incremental_Cost Year 2024'!AV786+'[1]Incremental_Cost Year 2025'!AV785</f>
        <v>0</v>
      </c>
      <c r="K216" s="23">
        <f t="shared" ref="K216:K229" si="45">I216+J216</f>
        <v>12624434.25</v>
      </c>
      <c r="L216" s="26">
        <f t="shared" ref="L216:L228" si="46">I216</f>
        <v>12624434.25</v>
      </c>
      <c r="M216" s="26"/>
      <c r="N216" s="26"/>
      <c r="O216" s="26"/>
      <c r="P216" s="26">
        <f t="shared" ref="P216:P228" si="47">J216</f>
        <v>0</v>
      </c>
      <c r="Q216" s="26"/>
      <c r="R216" s="26"/>
      <c r="T216" s="211"/>
      <c r="U216" s="157"/>
      <c r="V216" s="157"/>
      <c r="W216" s="157"/>
      <c r="X216" s="157"/>
      <c r="Y216" s="157"/>
      <c r="Z216" s="157"/>
      <c r="AA216" s="157"/>
    </row>
    <row r="217" spans="2:130" ht="109.5" customHeight="1" x14ac:dyDescent="0.2">
      <c r="B217" s="68" t="s">
        <v>855</v>
      </c>
      <c r="C217" s="63" t="s">
        <v>856</v>
      </c>
      <c r="D217" s="110" t="s">
        <v>857</v>
      </c>
      <c r="E217" s="112" t="s">
        <v>858</v>
      </c>
      <c r="F217" s="112" t="s">
        <v>859</v>
      </c>
      <c r="G217" s="119">
        <v>2022</v>
      </c>
      <c r="H217" s="119">
        <v>2022</v>
      </c>
      <c r="I217" s="20">
        <f>'[1]Incremental_Cost Year 2021'!AU803+'[1]Incremental_Cost Year 2022'!AU794+'[1]Incremental_Cost Year 2023'!AU796+'[1]Incremental_Cost Year 2024'!AU791+'[1]Incremental_Cost Year 2025'!AU790</f>
        <v>8879002.8000000007</v>
      </c>
      <c r="J217" s="20">
        <f>'[1]Incremental_Cost Year 2021'!AV803+'[1]Incremental_Cost Year 2022'!AV794+'[1]Incremental_Cost Year 2023'!AV796+'[1]Incremental_Cost Year 2024'!AV791+'[1]Incremental_Cost Year 2025'!AV790</f>
        <v>0</v>
      </c>
      <c r="K217" s="23">
        <f t="shared" si="45"/>
        <v>8879002.8000000007</v>
      </c>
      <c r="L217" s="26">
        <f t="shared" si="46"/>
        <v>8879002.8000000007</v>
      </c>
      <c r="M217" s="26"/>
      <c r="N217" s="26"/>
      <c r="O217" s="26"/>
      <c r="P217" s="26">
        <f t="shared" si="47"/>
        <v>0</v>
      </c>
      <c r="Q217" s="26"/>
      <c r="R217" s="26"/>
      <c r="T217" s="211"/>
      <c r="U217" s="157"/>
      <c r="V217" s="157"/>
      <c r="W217" s="157"/>
      <c r="X217" s="157"/>
      <c r="Y217" s="157"/>
      <c r="Z217" s="157"/>
      <c r="AA217" s="157"/>
    </row>
    <row r="218" spans="2:130" ht="87" customHeight="1" x14ac:dyDescent="0.2">
      <c r="B218" s="68" t="s">
        <v>860</v>
      </c>
      <c r="C218" s="63" t="s">
        <v>861</v>
      </c>
      <c r="D218" s="110" t="s">
        <v>862</v>
      </c>
      <c r="E218" s="112" t="s">
        <v>863</v>
      </c>
      <c r="F218" s="112" t="s">
        <v>864</v>
      </c>
      <c r="G218" s="119">
        <v>2022</v>
      </c>
      <c r="H218" s="119">
        <v>2023</v>
      </c>
      <c r="I218" s="20">
        <f>'[1]Incremental_Cost Year 2021'!AU808+'[1]Incremental_Cost Year 2022'!AU799+'[1]Incremental_Cost Year 2023'!AU801+'[1]Incremental_Cost Year 2024'!AU796+'[1]Incremental_Cost Year 2025'!AU795</f>
        <v>9254543.3999999985</v>
      </c>
      <c r="J218" s="20">
        <f>'[1]Incremental_Cost Year 2021'!AV808+'[1]Incremental_Cost Year 2022'!AV799+'[1]Incremental_Cost Year 2023'!AV801+'[1]Incremental_Cost Year 2024'!AV796+'[1]Incremental_Cost Year 2025'!AV795</f>
        <v>0</v>
      </c>
      <c r="K218" s="23">
        <f t="shared" si="45"/>
        <v>9254543.3999999985</v>
      </c>
      <c r="L218" s="26">
        <f t="shared" si="46"/>
        <v>9254543.3999999985</v>
      </c>
      <c r="M218" s="26"/>
      <c r="N218" s="26"/>
      <c r="O218" s="26"/>
      <c r="P218" s="26">
        <f t="shared" si="47"/>
        <v>0</v>
      </c>
      <c r="Q218" s="26"/>
      <c r="R218" s="26"/>
      <c r="T218" s="211"/>
      <c r="U218" s="157"/>
      <c r="V218" s="157"/>
      <c r="W218" s="157"/>
      <c r="X218" s="157"/>
      <c r="Y218" s="157"/>
      <c r="Z218" s="157"/>
      <c r="AA218" s="157"/>
    </row>
    <row r="219" spans="2:130" ht="99.75" customHeight="1" x14ac:dyDescent="0.2">
      <c r="B219" s="68" t="s">
        <v>865</v>
      </c>
      <c r="C219" s="69" t="s">
        <v>866</v>
      </c>
      <c r="D219" s="12" t="s">
        <v>867</v>
      </c>
      <c r="E219" s="13" t="s">
        <v>868</v>
      </c>
      <c r="F219" s="112" t="s">
        <v>869</v>
      </c>
      <c r="G219" s="119">
        <v>2022</v>
      </c>
      <c r="H219" s="119">
        <v>2025</v>
      </c>
      <c r="I219" s="20">
        <f>'[1]Incremental_Cost Year 2021'!AU813+'[1]Incremental_Cost Year 2022'!AU804+'[1]Incremental_Cost Year 2023'!AU806+'[1]Incremental_Cost Year 2024'!AU801+'[1]Incremental_Cost Year 2025'!AU800</f>
        <v>9812595</v>
      </c>
      <c r="J219" s="20">
        <f>'[1]Incremental_Cost Year 2021'!AV813+'[1]Incremental_Cost Year 2022'!AV804+'[1]Incremental_Cost Year 2023'!AV806+'[1]Incremental_Cost Year 2024'!AV801+'[1]Incremental_Cost Year 2025'!AV800</f>
        <v>0</v>
      </c>
      <c r="K219" s="23">
        <f t="shared" si="45"/>
        <v>9812595</v>
      </c>
      <c r="L219" s="26">
        <f t="shared" si="46"/>
        <v>9812595</v>
      </c>
      <c r="M219" s="26"/>
      <c r="N219" s="26"/>
      <c r="O219" s="26"/>
      <c r="P219" s="26">
        <f t="shared" si="47"/>
        <v>0</v>
      </c>
      <c r="Q219" s="26"/>
      <c r="R219" s="26"/>
      <c r="T219" s="211"/>
      <c r="U219" s="157"/>
      <c r="V219" s="157"/>
      <c r="W219" s="157"/>
      <c r="X219" s="157"/>
      <c r="Y219" s="157"/>
      <c r="Z219" s="157"/>
      <c r="AA219" s="157"/>
    </row>
    <row r="220" spans="2:130" ht="75" customHeight="1" x14ac:dyDescent="0.2">
      <c r="B220" s="68" t="s">
        <v>870</v>
      </c>
      <c r="C220" s="69" t="s">
        <v>871</v>
      </c>
      <c r="D220" s="12" t="s">
        <v>872</v>
      </c>
      <c r="E220" s="13" t="s">
        <v>873</v>
      </c>
      <c r="F220" s="112" t="s">
        <v>874</v>
      </c>
      <c r="G220" s="119">
        <v>2021</v>
      </c>
      <c r="H220" s="119">
        <v>2023</v>
      </c>
      <c r="I220" s="20">
        <f>'[1]Incremental_Cost Year 2021'!AU818+'[1]Incremental_Cost Year 2022'!AU809+'[1]Incremental_Cost Year 2023'!AU811+'[1]Incremental_Cost Year 2024'!AU806+'[1]Incremental_Cost Year 2025'!AU805</f>
        <v>1938907.2000000002</v>
      </c>
      <c r="J220" s="20">
        <f>'[1]Incremental_Cost Year 2021'!AV818+'[1]Incremental_Cost Year 2022'!AV809+'[1]Incremental_Cost Year 2023'!AV811+'[1]Incremental_Cost Year 2024'!AV806+'[1]Incremental_Cost Year 2025'!AV805</f>
        <v>0</v>
      </c>
      <c r="K220" s="23">
        <f t="shared" si="45"/>
        <v>1938907.2000000002</v>
      </c>
      <c r="L220" s="26">
        <f t="shared" si="46"/>
        <v>1938907.2000000002</v>
      </c>
      <c r="M220" s="26"/>
      <c r="N220" s="26"/>
      <c r="O220" s="26"/>
      <c r="P220" s="26">
        <f t="shared" si="47"/>
        <v>0</v>
      </c>
      <c r="Q220" s="26"/>
      <c r="R220" s="26"/>
      <c r="T220" s="211"/>
      <c r="U220" s="157"/>
      <c r="V220" s="157"/>
      <c r="W220" s="157"/>
      <c r="X220" s="157"/>
      <c r="Y220" s="157"/>
      <c r="Z220" s="157"/>
      <c r="AA220" s="157"/>
    </row>
    <row r="221" spans="2:130" ht="54" customHeight="1" x14ac:dyDescent="0.2">
      <c r="B221" s="68" t="s">
        <v>875</v>
      </c>
      <c r="C221" s="63" t="s">
        <v>876</v>
      </c>
      <c r="D221" s="12" t="s">
        <v>877</v>
      </c>
      <c r="E221" s="13" t="s">
        <v>878</v>
      </c>
      <c r="F221" s="13" t="s">
        <v>879</v>
      </c>
      <c r="G221" s="119">
        <v>2021</v>
      </c>
      <c r="H221" s="119">
        <v>2023</v>
      </c>
      <c r="I221" s="20">
        <f>'[1]Incremental_Cost Year 2021'!AU823+'[1]Incremental_Cost Year 2022'!AU814+'[1]Incremental_Cost Year 2023'!AU816+'[1]Incremental_Cost Year 2024'!AU811+'[1]Incremental_Cost Year 2025'!AU810</f>
        <v>3225121.2</v>
      </c>
      <c r="J221" s="92">
        <f>'[1]Incremental_Cost Year 2021'!AV823+'[1]Incremental_Cost Year 2022'!AV814+'[1]Incremental_Cost Year 2023'!AV816+'[1]Incremental_Cost Year 2024'!AV811+'[1]Incremental_Cost Year 2025'!AV810 + 990000*121</f>
        <v>119790000</v>
      </c>
      <c r="K221" s="23">
        <f t="shared" si="45"/>
        <v>123015121.2</v>
      </c>
      <c r="L221" s="26">
        <f t="shared" si="46"/>
        <v>3225121.2</v>
      </c>
      <c r="M221" s="26"/>
      <c r="N221" s="26"/>
      <c r="O221" s="26"/>
      <c r="P221" s="93">
        <f t="shared" si="47"/>
        <v>119790000</v>
      </c>
      <c r="Q221" s="26"/>
      <c r="R221" s="26"/>
      <c r="T221" s="211"/>
      <c r="U221" s="157"/>
      <c r="V221" s="157"/>
      <c r="W221" s="157"/>
      <c r="X221" s="157"/>
      <c r="Y221" s="157"/>
      <c r="Z221" s="157"/>
      <c r="AA221" s="157"/>
    </row>
    <row r="222" spans="2:130" s="99" customFormat="1" ht="76.5" customHeight="1" x14ac:dyDescent="0.2">
      <c r="B222" s="79" t="s">
        <v>880</v>
      </c>
      <c r="C222" s="104" t="s">
        <v>881</v>
      </c>
      <c r="D222" s="112"/>
      <c r="E222" s="91" t="s">
        <v>882</v>
      </c>
      <c r="F222" s="91" t="s">
        <v>883</v>
      </c>
      <c r="G222" s="119">
        <v>2021</v>
      </c>
      <c r="H222" s="119">
        <v>2025</v>
      </c>
      <c r="I222" s="20"/>
      <c r="J222" s="20"/>
      <c r="K222" s="95">
        <f t="shared" si="45"/>
        <v>0</v>
      </c>
      <c r="L222" s="97">
        <f t="shared" si="46"/>
        <v>0</v>
      </c>
      <c r="M222" s="97"/>
      <c r="N222" s="97"/>
      <c r="O222" s="97"/>
      <c r="P222" s="97">
        <f t="shared" si="47"/>
        <v>0</v>
      </c>
      <c r="Q222" s="97"/>
      <c r="R222" s="97"/>
      <c r="S222" s="98"/>
      <c r="T222" s="211"/>
      <c r="U222" s="210"/>
      <c r="V222" s="210"/>
      <c r="W222" s="210"/>
      <c r="X222" s="210"/>
      <c r="Y222" s="210"/>
      <c r="Z222" s="210"/>
      <c r="AA222" s="210"/>
      <c r="AB222" s="98"/>
      <c r="AC222" s="98"/>
      <c r="AD222" s="98"/>
      <c r="AE222" s="98"/>
      <c r="AF222" s="98"/>
      <c r="AG222" s="98"/>
      <c r="AH222" s="98"/>
      <c r="AI222" s="98"/>
      <c r="AJ222" s="98"/>
      <c r="AK222" s="98"/>
      <c r="AL222" s="98"/>
      <c r="AM222" s="98"/>
      <c r="AN222" s="98"/>
      <c r="AO222" s="98"/>
      <c r="AP222" s="98"/>
      <c r="AQ222" s="98"/>
      <c r="AR222" s="98"/>
      <c r="AS222" s="98"/>
      <c r="AT222" s="98"/>
      <c r="AU222" s="98"/>
      <c r="AV222" s="98"/>
      <c r="AW222" s="98"/>
      <c r="AX222" s="98"/>
      <c r="AY222" s="98"/>
      <c r="AZ222" s="98"/>
      <c r="BA222" s="98"/>
      <c r="BB222" s="98"/>
      <c r="BC222" s="98"/>
      <c r="BD222" s="98"/>
      <c r="BE222" s="98"/>
      <c r="BF222" s="98"/>
      <c r="BG222" s="98"/>
      <c r="BH222" s="98"/>
      <c r="BI222" s="98"/>
      <c r="BJ222" s="98"/>
      <c r="BK222" s="98"/>
      <c r="BL222" s="98"/>
      <c r="BM222" s="98"/>
      <c r="BN222" s="98"/>
      <c r="BO222" s="98"/>
      <c r="BP222" s="98"/>
      <c r="BQ222" s="98"/>
      <c r="BR222" s="98"/>
      <c r="BS222" s="98"/>
      <c r="BT222" s="98"/>
      <c r="BU222" s="98"/>
      <c r="BV222" s="98"/>
      <c r="BW222" s="98"/>
      <c r="BX222" s="98"/>
      <c r="BY222" s="98"/>
      <c r="BZ222" s="98"/>
      <c r="CA222" s="98"/>
      <c r="CB222" s="98"/>
      <c r="CC222" s="98"/>
      <c r="CD222" s="98"/>
      <c r="CE222" s="98"/>
      <c r="CF222" s="98"/>
      <c r="CG222" s="98"/>
      <c r="CH222" s="98"/>
      <c r="CI222" s="98"/>
      <c r="CJ222" s="98"/>
      <c r="CK222" s="98"/>
      <c r="CL222" s="98"/>
      <c r="CM222" s="98"/>
      <c r="CN222" s="98"/>
      <c r="CO222" s="98"/>
      <c r="CP222" s="98"/>
      <c r="CQ222" s="98"/>
      <c r="CR222" s="98"/>
      <c r="CS222" s="98"/>
      <c r="CT222" s="98"/>
      <c r="CU222" s="98"/>
      <c r="CV222" s="98"/>
      <c r="CW222" s="98"/>
      <c r="CX222" s="98"/>
      <c r="CY222" s="98"/>
      <c r="CZ222" s="98"/>
      <c r="DA222" s="98"/>
      <c r="DB222" s="98"/>
      <c r="DC222" s="98"/>
      <c r="DD222" s="98"/>
      <c r="DE222" s="98"/>
      <c r="DF222" s="98"/>
      <c r="DG222" s="98"/>
      <c r="DH222" s="98"/>
      <c r="DI222" s="98"/>
      <c r="DJ222" s="98"/>
      <c r="DK222" s="98"/>
      <c r="DL222" s="98"/>
      <c r="DM222" s="98"/>
      <c r="DN222" s="98"/>
      <c r="DO222" s="98"/>
      <c r="DP222" s="98"/>
      <c r="DQ222" s="98"/>
      <c r="DR222" s="98"/>
      <c r="DS222" s="98"/>
      <c r="DT222" s="98"/>
      <c r="DU222" s="98"/>
      <c r="DV222" s="98"/>
      <c r="DW222" s="98"/>
      <c r="DX222" s="98"/>
      <c r="DY222" s="98"/>
      <c r="DZ222" s="98"/>
    </row>
    <row r="223" spans="2:130" ht="54" customHeight="1" x14ac:dyDescent="0.2">
      <c r="B223" s="68" t="s">
        <v>884</v>
      </c>
      <c r="C223" s="104" t="s">
        <v>885</v>
      </c>
      <c r="D223" s="12" t="s">
        <v>886</v>
      </c>
      <c r="E223" s="12" t="s">
        <v>887</v>
      </c>
      <c r="F223" s="85"/>
      <c r="G223" s="119">
        <v>2021</v>
      </c>
      <c r="H223" s="119">
        <v>2025</v>
      </c>
      <c r="I223" s="20">
        <f>'[1]Incremental_Cost Year 2021'!AU833+'[1]Incremental_Cost Year 2022'!AU824+'[1]Incremental_Cost Year 2023'!AU826+'[1]Incremental_Cost Year 2024'!AU821+'[1]Incremental_Cost Year 2025'!AU820</f>
        <v>1116000</v>
      </c>
      <c r="J223" s="20">
        <f>'[1]Incremental_Cost Year 2021'!AV833+'[1]Incremental_Cost Year 2022'!AV824+'[1]Incremental_Cost Year 2023'!AV826+'[1]Incremental_Cost Year 2024'!AV821+'[1]Incremental_Cost Year 2025'!AV820</f>
        <v>0</v>
      </c>
      <c r="K223" s="23">
        <f t="shared" si="45"/>
        <v>1116000</v>
      </c>
      <c r="L223" s="26">
        <f t="shared" si="46"/>
        <v>1116000</v>
      </c>
      <c r="M223" s="26"/>
      <c r="N223" s="26"/>
      <c r="O223" s="26"/>
      <c r="P223" s="26">
        <f t="shared" si="47"/>
        <v>0</v>
      </c>
      <c r="Q223" s="26"/>
      <c r="R223" s="26"/>
      <c r="T223" s="211"/>
      <c r="U223" s="157"/>
      <c r="V223" s="157"/>
      <c r="W223" s="157"/>
      <c r="X223" s="157"/>
      <c r="Y223" s="157"/>
      <c r="Z223" s="157"/>
      <c r="AA223" s="157"/>
    </row>
    <row r="224" spans="2:130" ht="54" customHeight="1" x14ac:dyDescent="0.2">
      <c r="B224" s="68" t="s">
        <v>888</v>
      </c>
      <c r="C224" s="104" t="s">
        <v>889</v>
      </c>
      <c r="D224" s="12" t="s">
        <v>890</v>
      </c>
      <c r="E224" s="91" t="s">
        <v>891</v>
      </c>
      <c r="F224" s="85"/>
      <c r="G224" s="119">
        <v>2021</v>
      </c>
      <c r="H224" s="119">
        <v>2025</v>
      </c>
      <c r="I224" s="20">
        <f>'[1]Incremental_Cost Year 2021'!AU838+'[1]Incremental_Cost Year 2022'!AU829+'[1]Incremental_Cost Year 2023'!AU831+'[1]Incremental_Cost Year 2024'!AU826+'[1]Incremental_Cost Year 2025'!AU825</f>
        <v>397246.8</v>
      </c>
      <c r="J224" s="20">
        <f>'[1]Incremental_Cost Year 2021'!AV838+'[1]Incremental_Cost Year 2022'!AV829+'[1]Incremental_Cost Year 2023'!AV831+'[1]Incremental_Cost Year 2024'!AV826+'[1]Incremental_Cost Year 2025'!AV825</f>
        <v>0</v>
      </c>
      <c r="K224" s="23">
        <f t="shared" si="45"/>
        <v>397246.8</v>
      </c>
      <c r="L224" s="26">
        <f t="shared" si="46"/>
        <v>397246.8</v>
      </c>
      <c r="M224" s="26"/>
      <c r="N224" s="26"/>
      <c r="O224" s="26"/>
      <c r="P224" s="26">
        <f t="shared" si="47"/>
        <v>0</v>
      </c>
      <c r="Q224" s="26"/>
      <c r="R224" s="26"/>
      <c r="T224" s="211"/>
      <c r="U224" s="157"/>
      <c r="V224" s="157"/>
      <c r="W224" s="157"/>
      <c r="X224" s="157"/>
      <c r="Y224" s="157"/>
      <c r="Z224" s="157"/>
      <c r="AA224" s="157"/>
    </row>
    <row r="225" spans="2:130" ht="100.5" customHeight="1" x14ac:dyDescent="0.2">
      <c r="B225" s="68" t="s">
        <v>892</v>
      </c>
      <c r="C225" s="105" t="s">
        <v>893</v>
      </c>
      <c r="D225" s="114"/>
      <c r="E225" s="91" t="s">
        <v>894</v>
      </c>
      <c r="F225" s="112" t="s">
        <v>895</v>
      </c>
      <c r="G225" s="119">
        <v>2021</v>
      </c>
      <c r="H225" s="119">
        <v>2025</v>
      </c>
      <c r="I225" s="20">
        <f>'[1]Incremental_Cost Year 2021'!AU843+'[1]Incremental_Cost Year 2022'!AU834+'[1]Incremental_Cost Year 2023'!AU836+'[1]Incremental_Cost Year 2024'!AU831+'[1]Incremental_Cost Year 2025'!AU830</f>
        <v>397246.8</v>
      </c>
      <c r="J225" s="20">
        <f>'[1]Incremental_Cost Year 2021'!AV843+'[1]Incremental_Cost Year 2022'!AV834+'[1]Incremental_Cost Year 2023'!AV836+'[1]Incremental_Cost Year 2024'!AV831+'[1]Incremental_Cost Year 2025'!AV830</f>
        <v>0</v>
      </c>
      <c r="K225" s="23">
        <f t="shared" si="45"/>
        <v>397246.8</v>
      </c>
      <c r="L225" s="26">
        <f t="shared" si="46"/>
        <v>397246.8</v>
      </c>
      <c r="M225" s="26"/>
      <c r="N225" s="26"/>
      <c r="O225" s="26"/>
      <c r="P225" s="26">
        <f t="shared" si="47"/>
        <v>0</v>
      </c>
      <c r="Q225" s="26"/>
      <c r="R225" s="26"/>
      <c r="T225" s="211"/>
      <c r="U225" s="157"/>
      <c r="V225" s="157"/>
      <c r="W225" s="157"/>
      <c r="X225" s="157"/>
      <c r="Y225" s="157"/>
      <c r="Z225" s="157"/>
      <c r="AA225" s="157"/>
    </row>
    <row r="226" spans="2:130" ht="87" customHeight="1" x14ac:dyDescent="0.2">
      <c r="B226" s="68" t="s">
        <v>896</v>
      </c>
      <c r="C226" s="105" t="s">
        <v>897</v>
      </c>
      <c r="D226" s="110" t="s">
        <v>898</v>
      </c>
      <c r="E226" s="91" t="s">
        <v>899</v>
      </c>
      <c r="F226" s="112" t="s">
        <v>900</v>
      </c>
      <c r="G226" s="119">
        <v>2021</v>
      </c>
      <c r="H226" s="119">
        <v>2025</v>
      </c>
      <c r="I226" s="20">
        <f>'[1]Incremental_Cost Year 2021'!AU843+'[1]Incremental_Cost Year 2022'!AU839+'[1]Incremental_Cost Year 2023'!AU841+'[1]Incremental_Cost Year 2024'!AU836+'[1]Incremental_Cost Year 2025'!AU835</f>
        <v>794493.6</v>
      </c>
      <c r="J226" s="20">
        <f>'[1]Incremental_Cost Year 2021'!AV843+'[1]Incremental_Cost Year 2022'!AV839+'[1]Incremental_Cost Year 2023'!AV841+'[1]Incremental_Cost Year 2024'!AV836+'[1]Incremental_Cost Year 2025'!AV835</f>
        <v>0</v>
      </c>
      <c r="K226" s="23">
        <f t="shared" si="45"/>
        <v>794493.6</v>
      </c>
      <c r="L226" s="26">
        <f t="shared" si="46"/>
        <v>794493.6</v>
      </c>
      <c r="M226" s="26"/>
      <c r="N226" s="26"/>
      <c r="O226" s="26"/>
      <c r="P226" s="26">
        <f>J226</f>
        <v>0</v>
      </c>
      <c r="Q226" s="26"/>
      <c r="R226" s="26"/>
      <c r="T226" s="211"/>
      <c r="U226" s="157"/>
      <c r="V226" s="157"/>
      <c r="W226" s="157"/>
      <c r="X226" s="157"/>
      <c r="Y226" s="157"/>
      <c r="Z226" s="157"/>
      <c r="AA226" s="157"/>
    </row>
    <row r="227" spans="2:130" ht="54" customHeight="1" x14ac:dyDescent="0.2">
      <c r="B227" s="68" t="s">
        <v>901</v>
      </c>
      <c r="C227" s="69" t="s">
        <v>902</v>
      </c>
      <c r="D227" s="11"/>
      <c r="E227" s="91" t="s">
        <v>903</v>
      </c>
      <c r="F227" s="13" t="s">
        <v>904</v>
      </c>
      <c r="G227" s="119">
        <v>2021</v>
      </c>
      <c r="H227" s="119">
        <v>2025</v>
      </c>
      <c r="I227" s="20">
        <f>'[1]Incremental_Cost Year 2021'!AU848+'[1]Incremental_Cost Year 2022'!AU844+'[1]Incremental_Cost Year 2023'!AU846+'[1]Incremental_Cost Year 2024'!AU841+'[1]Incremental_Cost Year 2025'!AU840</f>
        <v>0</v>
      </c>
      <c r="J227" s="92">
        <f>'[1]Incremental_Cost Year 2021'!AV848+'[1]Incremental_Cost Year 2022'!AV844+'[1]Incremental_Cost Year 2023'!AV846+'[1]Incremental_Cost Year 2024'!AV841+'[1]Incremental_Cost Year 2025'!AV840 - 990000*121</f>
        <v>432246300</v>
      </c>
      <c r="K227" s="23">
        <f>I227+J227</f>
        <v>432246300</v>
      </c>
      <c r="L227" s="26">
        <f t="shared" si="46"/>
        <v>0</v>
      </c>
      <c r="M227" s="26"/>
      <c r="N227" s="26"/>
      <c r="O227" s="26"/>
      <c r="P227" s="93">
        <f t="shared" si="47"/>
        <v>432246300</v>
      </c>
      <c r="Q227" s="26"/>
      <c r="R227" s="26"/>
      <c r="T227" s="211"/>
      <c r="U227" s="157"/>
      <c r="V227" s="157"/>
      <c r="W227" s="157"/>
      <c r="X227" s="157"/>
      <c r="Y227" s="157"/>
      <c r="Z227" s="157"/>
      <c r="AA227" s="157"/>
    </row>
    <row r="228" spans="2:130" ht="69.75" customHeight="1" x14ac:dyDescent="0.2">
      <c r="B228" s="68" t="s">
        <v>905</v>
      </c>
      <c r="C228" s="69" t="s">
        <v>906</v>
      </c>
      <c r="D228" s="11"/>
      <c r="E228" s="91" t="s">
        <v>907</v>
      </c>
      <c r="F228" s="13" t="s">
        <v>908</v>
      </c>
      <c r="G228" s="119">
        <v>2021</v>
      </c>
      <c r="H228" s="119">
        <v>2025</v>
      </c>
      <c r="I228" s="20">
        <f>'[1]Incremental_Cost Year 2021'!AU853+'[1]Incremental_Cost Year 2022'!AU849+'[1]Incremental_Cost Year 2023'!AU851+'[1]Incremental_Cost Year 2024'!AU846+'[1]Incremental_Cost Year 2025'!AU845</f>
        <v>0</v>
      </c>
      <c r="J228" s="20">
        <f>'[1]Incremental_Cost Year 2021'!AV853+'[1]Incremental_Cost Year 2022'!AV849+'[1]Incremental_Cost Year 2023'!AV851+'[1]Incremental_Cost Year 2024'!AV846+'[1]Incremental_Cost Year 2025'!AV845</f>
        <v>468789725</v>
      </c>
      <c r="K228" s="23">
        <f t="shared" si="45"/>
        <v>468789725</v>
      </c>
      <c r="L228" s="26">
        <f t="shared" si="46"/>
        <v>0</v>
      </c>
      <c r="M228" s="26"/>
      <c r="N228" s="26"/>
      <c r="O228" s="26"/>
      <c r="P228" s="26">
        <f t="shared" si="47"/>
        <v>468789725</v>
      </c>
      <c r="Q228" s="26"/>
      <c r="R228" s="26"/>
      <c r="T228" s="211"/>
      <c r="U228" s="157"/>
      <c r="V228" s="157"/>
      <c r="W228" s="157"/>
      <c r="X228" s="157"/>
      <c r="Y228" s="157"/>
      <c r="Z228" s="157"/>
      <c r="AA228" s="157"/>
    </row>
    <row r="229" spans="2:130" ht="54" customHeight="1" x14ac:dyDescent="0.2">
      <c r="B229" s="68" t="s">
        <v>909</v>
      </c>
      <c r="C229" s="69" t="s">
        <v>910</v>
      </c>
      <c r="D229" s="11"/>
      <c r="E229" s="91" t="s">
        <v>911</v>
      </c>
      <c r="F229" s="13" t="s">
        <v>912</v>
      </c>
      <c r="G229" s="119">
        <v>2021</v>
      </c>
      <c r="H229" s="119">
        <v>2025</v>
      </c>
      <c r="I229" s="20">
        <v>193000000</v>
      </c>
      <c r="J229" s="20">
        <v>0</v>
      </c>
      <c r="K229" s="23">
        <f t="shared" si="45"/>
        <v>193000000</v>
      </c>
      <c r="L229" s="26">
        <v>0</v>
      </c>
      <c r="M229" s="26"/>
      <c r="N229" s="26"/>
      <c r="O229" s="26"/>
      <c r="P229" s="26">
        <f>I229</f>
        <v>193000000</v>
      </c>
      <c r="Q229" s="26"/>
      <c r="R229" s="26"/>
      <c r="T229" s="211"/>
      <c r="U229" s="212"/>
      <c r="V229" s="157"/>
      <c r="W229" s="157"/>
      <c r="X229" s="157"/>
      <c r="Y229" s="157"/>
      <c r="Z229" s="157"/>
      <c r="AA229" s="157"/>
    </row>
    <row r="230" spans="2:130" s="7" customFormat="1" ht="19.5" customHeight="1" x14ac:dyDescent="0.2">
      <c r="B230" s="71"/>
      <c r="C230" s="73" t="s">
        <v>913</v>
      </c>
      <c r="D230" s="74"/>
      <c r="E230" s="71"/>
      <c r="F230" s="71"/>
      <c r="G230" s="71"/>
      <c r="H230" s="71"/>
      <c r="I230" s="70">
        <f>SUM(I215:I229)</f>
        <v>242748326.5</v>
      </c>
      <c r="J230" s="70">
        <f t="shared" ref="J230:Q230" si="48">SUM(J215:J229)</f>
        <v>1020826025</v>
      </c>
      <c r="K230" s="70">
        <f t="shared" si="48"/>
        <v>1263574351.5</v>
      </c>
      <c r="L230" s="70">
        <f t="shared" si="48"/>
        <v>49748326.5</v>
      </c>
      <c r="M230" s="70">
        <f t="shared" si="48"/>
        <v>0</v>
      </c>
      <c r="N230" s="70">
        <f t="shared" si="48"/>
        <v>0</v>
      </c>
      <c r="O230" s="70">
        <f t="shared" si="48"/>
        <v>0</v>
      </c>
      <c r="P230" s="70">
        <f t="shared" si="48"/>
        <v>1213826025</v>
      </c>
      <c r="Q230" s="70">
        <f t="shared" si="48"/>
        <v>0</v>
      </c>
      <c r="R230" s="70">
        <f>SUM(R216:R219)</f>
        <v>0</v>
      </c>
      <c r="S230" s="24"/>
      <c r="T230" s="159"/>
      <c r="U230" s="159"/>
      <c r="V230" s="159"/>
      <c r="W230" s="159"/>
      <c r="X230" s="159"/>
      <c r="Y230" s="159"/>
      <c r="Z230" s="159"/>
      <c r="AA230" s="159"/>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CM230" s="24"/>
      <c r="CN230" s="24"/>
      <c r="CO230" s="24"/>
      <c r="CP230" s="24"/>
      <c r="CQ230" s="24"/>
      <c r="CR230" s="24"/>
      <c r="CS230" s="24"/>
      <c r="CT230" s="24"/>
      <c r="CU230" s="24"/>
      <c r="CV230" s="24"/>
      <c r="CW230" s="24"/>
      <c r="CX230" s="24"/>
      <c r="CY230" s="24"/>
      <c r="CZ230" s="24"/>
      <c r="DA230" s="24"/>
      <c r="DB230" s="24"/>
      <c r="DC230" s="24"/>
      <c r="DD230" s="24"/>
      <c r="DE230" s="24"/>
      <c r="DF230" s="24"/>
      <c r="DG230" s="24"/>
      <c r="DH230" s="24"/>
      <c r="DI230" s="24"/>
      <c r="DJ230" s="24"/>
      <c r="DK230" s="24"/>
      <c r="DL230" s="24"/>
      <c r="DM230" s="24"/>
      <c r="DN230" s="24"/>
      <c r="DO230" s="24"/>
      <c r="DP230" s="24"/>
      <c r="DQ230" s="24"/>
      <c r="DR230" s="24"/>
      <c r="DS230" s="24"/>
      <c r="DT230" s="24"/>
      <c r="DU230" s="24"/>
      <c r="DV230" s="24"/>
      <c r="DW230" s="24"/>
      <c r="DX230" s="24"/>
      <c r="DY230" s="24"/>
      <c r="DZ230" s="24"/>
    </row>
    <row r="231" spans="2:130" ht="69" customHeight="1" x14ac:dyDescent="0.2">
      <c r="B231" s="117">
        <v>4.2</v>
      </c>
      <c r="C231" s="215" t="s">
        <v>914</v>
      </c>
      <c r="D231" s="216"/>
      <c r="E231" s="12" t="s">
        <v>915</v>
      </c>
      <c r="F231" s="12" t="s">
        <v>916</v>
      </c>
      <c r="G231" s="68"/>
      <c r="H231" s="68"/>
      <c r="I231" s="23"/>
      <c r="J231" s="23"/>
      <c r="K231" s="26"/>
      <c r="L231" s="26"/>
      <c r="M231" s="26"/>
      <c r="N231" s="26"/>
      <c r="O231" s="26"/>
      <c r="P231" s="26"/>
      <c r="Q231" s="26"/>
      <c r="R231" s="26"/>
      <c r="T231" s="157"/>
      <c r="U231" s="157"/>
      <c r="V231" s="157"/>
      <c r="W231" s="157"/>
      <c r="X231" s="157"/>
      <c r="Y231" s="157"/>
      <c r="Z231" s="157"/>
      <c r="AA231" s="157"/>
    </row>
    <row r="232" spans="2:130" ht="42" customHeight="1" x14ac:dyDescent="0.2">
      <c r="B232" s="117"/>
      <c r="C232" s="62" t="s">
        <v>917</v>
      </c>
      <c r="D232" s="35"/>
      <c r="E232" s="88"/>
      <c r="F232" s="88"/>
      <c r="G232" s="68">
        <v>2021</v>
      </c>
      <c r="H232" s="68">
        <v>2025</v>
      </c>
      <c r="I232" s="23"/>
      <c r="J232" s="23"/>
      <c r="K232" s="26"/>
      <c r="L232" s="26"/>
      <c r="M232" s="26"/>
      <c r="N232" s="26"/>
      <c r="O232" s="26"/>
      <c r="P232" s="26"/>
      <c r="Q232" s="26"/>
      <c r="R232" s="26"/>
      <c r="T232" s="157"/>
      <c r="U232" s="157"/>
      <c r="V232" s="157"/>
      <c r="W232" s="157"/>
      <c r="X232" s="157"/>
      <c r="Y232" s="157"/>
      <c r="Z232" s="157"/>
      <c r="AA232" s="157"/>
    </row>
    <row r="233" spans="2:130" ht="57" customHeight="1" x14ac:dyDescent="0.2">
      <c r="B233" s="117" t="s">
        <v>918</v>
      </c>
      <c r="C233" s="69" t="s">
        <v>919</v>
      </c>
      <c r="D233" s="9" t="s">
        <v>920</v>
      </c>
      <c r="E233" s="12" t="s">
        <v>921</v>
      </c>
      <c r="F233" s="12" t="s">
        <v>922</v>
      </c>
      <c r="G233" s="68">
        <v>2021</v>
      </c>
      <c r="H233" s="68">
        <v>2025</v>
      </c>
      <c r="I233" s="23">
        <f>'[1]Incremental_Cost Year 2021'!AU864+'[1]Incremental_Cost Year 2022'!AU860+'[1]Incremental_Cost Year 2023'!AU862+'[1]Incremental_Cost Year 2024'!AU857+'[1]Incremental_Cost Year 2025'!AU856</f>
        <v>1890000</v>
      </c>
      <c r="J233" s="23">
        <f>'[1]Incremental_Cost Year 2021'!AV864+'[1]Incremental_Cost Year 2022'!AV860+'[1]Incremental_Cost Year 2023'!AV862+'[1]Incremental_Cost Year 2024'!AV857+'[1]Incremental_Cost Year 2025'!AV856</f>
        <v>0</v>
      </c>
      <c r="K233" s="23">
        <f>I233+J233</f>
        <v>1890000</v>
      </c>
      <c r="L233" s="26">
        <f>I233</f>
        <v>1890000</v>
      </c>
      <c r="M233" s="26"/>
      <c r="N233" s="26"/>
      <c r="O233" s="26"/>
      <c r="P233" s="26">
        <f>J233</f>
        <v>0</v>
      </c>
      <c r="Q233" s="26"/>
      <c r="R233" s="26"/>
      <c r="T233" s="157"/>
      <c r="U233" s="157"/>
      <c r="V233" s="157"/>
      <c r="W233" s="157"/>
      <c r="X233" s="157"/>
      <c r="Y233" s="157"/>
      <c r="Z233" s="157"/>
      <c r="AA233" s="157"/>
    </row>
    <row r="234" spans="2:130" ht="60.75" customHeight="1" x14ac:dyDescent="0.2">
      <c r="B234" s="72" t="s">
        <v>923</v>
      </c>
      <c r="C234" s="69" t="s">
        <v>924</v>
      </c>
      <c r="D234" s="12" t="s">
        <v>925</v>
      </c>
      <c r="E234" s="12" t="s">
        <v>926</v>
      </c>
      <c r="F234" s="12" t="s">
        <v>927</v>
      </c>
      <c r="G234" s="119">
        <v>2021</v>
      </c>
      <c r="H234" s="119">
        <v>2025</v>
      </c>
      <c r="I234" s="20">
        <f>'[1]Incremental_Cost Year 2021'!AU869+'[1]Incremental_Cost Year 2022'!AU865+'[1]Incremental_Cost Year 2023'!AU867+'[1]Incremental_Cost Year 2024'!AU862+'[1]Incremental_Cost Year 2025'!AU861</f>
        <v>3654336.9</v>
      </c>
      <c r="J234" s="20">
        <f>'[1]Incremental_Cost Year 2021'!AV869+'[1]Incremental_Cost Year 2022'!AV865+'[1]Incremental_Cost Year 2023'!AV867+'[1]Incremental_Cost Year 2024'!AV862+'[1]Incremental_Cost Year 2025'!AV861</f>
        <v>0</v>
      </c>
      <c r="K234" s="23">
        <f t="shared" ref="K234:K251" si="49">I234+J234</f>
        <v>3654336.9</v>
      </c>
      <c r="L234" s="26">
        <f t="shared" ref="L234:L242" si="50">I234</f>
        <v>3654336.9</v>
      </c>
      <c r="M234" s="26"/>
      <c r="N234" s="26"/>
      <c r="O234" s="26"/>
      <c r="P234" s="26">
        <f t="shared" ref="P234:P242" si="51">J234</f>
        <v>0</v>
      </c>
      <c r="Q234" s="26"/>
      <c r="R234" s="26"/>
      <c r="T234" s="157"/>
      <c r="U234" s="157"/>
      <c r="V234" s="157"/>
      <c r="W234" s="157"/>
      <c r="X234" s="157"/>
      <c r="Y234" s="157"/>
      <c r="Z234" s="157"/>
      <c r="AA234" s="157"/>
    </row>
    <row r="235" spans="2:130" ht="74.25" customHeight="1" x14ac:dyDescent="0.2">
      <c r="B235" s="72" t="s">
        <v>928</v>
      </c>
      <c r="C235" s="69" t="s">
        <v>929</v>
      </c>
      <c r="D235" s="12" t="s">
        <v>930</v>
      </c>
      <c r="E235" s="12" t="s">
        <v>931</v>
      </c>
      <c r="F235" s="12" t="s">
        <v>932</v>
      </c>
      <c r="G235" s="119">
        <v>2021</v>
      </c>
      <c r="H235" s="119">
        <v>2025</v>
      </c>
      <c r="I235" s="20">
        <f>'[1]Incremental_Cost Year 2021'!AU874+'[1]Incremental_Cost Year 2022'!AU870+'[1]Incremental_Cost Year 2023'!AU872+'[1]Incremental_Cost Year 2024'!AU867+'[1]Incremental_Cost Year 2025'!AU866</f>
        <v>1890000</v>
      </c>
      <c r="J235" s="20">
        <f>'[1]Incremental_Cost Year 2021'!AV874+'[1]Incremental_Cost Year 2022'!AV870+'[1]Incremental_Cost Year 2023'!AV872+'[1]Incremental_Cost Year 2024'!AV867+'[1]Incremental_Cost Year 2025'!AV866</f>
        <v>0</v>
      </c>
      <c r="K235" s="23">
        <f t="shared" si="49"/>
        <v>1890000</v>
      </c>
      <c r="L235" s="26">
        <f t="shared" si="50"/>
        <v>1890000</v>
      </c>
      <c r="M235" s="26"/>
      <c r="N235" s="26"/>
      <c r="O235" s="26"/>
      <c r="P235" s="26">
        <f t="shared" si="51"/>
        <v>0</v>
      </c>
      <c r="Q235" s="26"/>
      <c r="R235" s="26"/>
      <c r="T235" s="157"/>
      <c r="U235" s="157"/>
      <c r="V235" s="157"/>
      <c r="W235" s="157"/>
      <c r="X235" s="157"/>
      <c r="Y235" s="157"/>
      <c r="Z235" s="157"/>
      <c r="AA235" s="157"/>
    </row>
    <row r="236" spans="2:130" ht="65.25" customHeight="1" x14ac:dyDescent="0.2">
      <c r="B236" s="72" t="s">
        <v>933</v>
      </c>
      <c r="C236" s="69" t="s">
        <v>934</v>
      </c>
      <c r="D236" s="12" t="s">
        <v>935</v>
      </c>
      <c r="E236" s="12" t="s">
        <v>936</v>
      </c>
      <c r="F236" s="12" t="s">
        <v>937</v>
      </c>
      <c r="G236" s="119">
        <v>2021</v>
      </c>
      <c r="H236" s="119">
        <v>2025</v>
      </c>
      <c r="I236" s="20">
        <f>'[1]Incremental_Cost Year 2021'!AU879+'[1]Incremental_Cost Year 2022'!AU875+'[1]Incremental_Cost Year 2023'!AU877+'[1]Incremental_Cost Year 2024'!AU872+'[1]Incremental_Cost Year 2025'!AU871</f>
        <v>2154336.9</v>
      </c>
      <c r="J236" s="20">
        <f>'[1]Incremental_Cost Year 2021'!AV879+'[1]Incremental_Cost Year 2022'!AV875+'[1]Incremental_Cost Year 2023'!AV877+'[1]Incremental_Cost Year 2024'!AV872+'[1]Incremental_Cost Year 2025'!AV871</f>
        <v>0</v>
      </c>
      <c r="K236" s="23">
        <f t="shared" si="49"/>
        <v>2154336.9</v>
      </c>
      <c r="L236" s="26">
        <f t="shared" si="50"/>
        <v>2154336.9</v>
      </c>
      <c r="M236" s="26"/>
      <c r="N236" s="26"/>
      <c r="O236" s="26"/>
      <c r="P236" s="26">
        <f t="shared" si="51"/>
        <v>0</v>
      </c>
      <c r="Q236" s="26"/>
      <c r="R236" s="26"/>
      <c r="T236" s="157"/>
      <c r="U236" s="157"/>
      <c r="V236" s="157"/>
      <c r="W236" s="157"/>
      <c r="X236" s="157"/>
      <c r="Y236" s="157"/>
      <c r="Z236" s="157"/>
      <c r="AA236" s="157"/>
    </row>
    <row r="237" spans="2:130" ht="44.25" customHeight="1" x14ac:dyDescent="0.2">
      <c r="B237" s="72" t="s">
        <v>938</v>
      </c>
      <c r="C237" s="69" t="s">
        <v>939</v>
      </c>
      <c r="D237" s="12" t="s">
        <v>940</v>
      </c>
      <c r="E237" s="12" t="s">
        <v>941</v>
      </c>
      <c r="F237" s="12" t="s">
        <v>942</v>
      </c>
      <c r="G237" s="119">
        <v>2021</v>
      </c>
      <c r="H237" s="119">
        <v>2025</v>
      </c>
      <c r="I237" s="20">
        <f>'[1]Incremental_Cost Year 2021'!AU884+'[1]Incremental_Cost Year 2022'!AU880+'[1]Incremental_Cost Year 2023'!AU882+'[1]Incremental_Cost Year 2024'!AU877+'[1]Incremental_Cost Year 2025'!AU876</f>
        <v>434400</v>
      </c>
      <c r="J237" s="20">
        <f>'[1]Incremental_Cost Year 2021'!AV884+'[1]Incremental_Cost Year 2022'!AV880+'[1]Incremental_Cost Year 2023'!AV882+'[1]Incremental_Cost Year 2024'!AV877+'[1]Incremental_Cost Year 2025'!AV876</f>
        <v>0</v>
      </c>
      <c r="K237" s="23">
        <f t="shared" si="49"/>
        <v>434400</v>
      </c>
      <c r="L237" s="26">
        <f t="shared" si="50"/>
        <v>434400</v>
      </c>
      <c r="M237" s="26"/>
      <c r="N237" s="26"/>
      <c r="O237" s="26"/>
      <c r="P237" s="26">
        <f t="shared" si="51"/>
        <v>0</v>
      </c>
      <c r="Q237" s="26"/>
      <c r="R237" s="26"/>
      <c r="T237" s="157"/>
      <c r="U237" s="157"/>
      <c r="V237" s="157"/>
      <c r="W237" s="157"/>
      <c r="X237" s="157"/>
      <c r="Y237" s="157"/>
      <c r="Z237" s="157"/>
      <c r="AA237" s="157"/>
    </row>
    <row r="238" spans="2:130" ht="57.75" customHeight="1" x14ac:dyDescent="0.2">
      <c r="B238" s="72" t="s">
        <v>943</v>
      </c>
      <c r="C238" s="69" t="s">
        <v>944</v>
      </c>
      <c r="D238" s="12" t="s">
        <v>945</v>
      </c>
      <c r="E238" s="12" t="s">
        <v>946</v>
      </c>
      <c r="F238" s="85"/>
      <c r="G238" s="119">
        <v>2021</v>
      </c>
      <c r="H238" s="119">
        <v>2025</v>
      </c>
      <c r="I238" s="20">
        <f>'[1]Incremental_Cost Year 2021'!AU889+'[1]Incremental_Cost Year 2022'!AU885+'[1]Incremental_Cost Year 2023'!AU887+'[1]Incremental_Cost Year 2024'!AU882+'[1]Incremental_Cost Year 2025'!AU881</f>
        <v>1500000</v>
      </c>
      <c r="J238" s="20">
        <f>'[1]Incremental_Cost Year 2021'!AV889+'[1]Incremental_Cost Year 2022'!AV885+'[1]Incremental_Cost Year 2023'!AV887+'[1]Incremental_Cost Year 2024'!AV882+'[1]Incremental_Cost Year 2025'!AV881</f>
        <v>0</v>
      </c>
      <c r="K238" s="23">
        <f t="shared" si="49"/>
        <v>1500000</v>
      </c>
      <c r="L238" s="26">
        <f t="shared" si="50"/>
        <v>1500000</v>
      </c>
      <c r="M238" s="26"/>
      <c r="N238" s="26"/>
      <c r="O238" s="26"/>
      <c r="P238" s="26">
        <f t="shared" si="51"/>
        <v>0</v>
      </c>
      <c r="Q238" s="26"/>
      <c r="R238" s="26"/>
      <c r="T238" s="157"/>
      <c r="U238" s="157"/>
      <c r="V238" s="157"/>
      <c r="W238" s="157"/>
      <c r="X238" s="157"/>
      <c r="Y238" s="157"/>
      <c r="Z238" s="157"/>
      <c r="AA238" s="157"/>
    </row>
    <row r="239" spans="2:130" ht="51" customHeight="1" x14ac:dyDescent="0.2">
      <c r="B239" s="72" t="s">
        <v>947</v>
      </c>
      <c r="C239" s="69" t="s">
        <v>948</v>
      </c>
      <c r="D239" s="12" t="s">
        <v>949</v>
      </c>
      <c r="E239" s="12" t="s">
        <v>950</v>
      </c>
      <c r="F239" s="85"/>
      <c r="G239" s="119">
        <v>2021</v>
      </c>
      <c r="H239" s="119">
        <v>2025</v>
      </c>
      <c r="I239" s="20">
        <f>'[1]Incremental_Cost Year 2021'!AU894+'[1]Incremental_Cost Year 2022'!AU890+'[1]Incremental_Cost Year 2023'!AU892+'[1]Incremental_Cost Year 2024'!AU887+'[1]Incremental_Cost Year 2025'!AU886</f>
        <v>1986234</v>
      </c>
      <c r="J239" s="20">
        <f>'[1]Incremental_Cost Year 2021'!AV894+'[1]Incremental_Cost Year 2022'!AV890+'[1]Incremental_Cost Year 2023'!AV892+'[1]Incremental_Cost Year 2024'!AV887+'[1]Incremental_Cost Year 2025'!AV886</f>
        <v>0</v>
      </c>
      <c r="K239" s="23">
        <f t="shared" si="49"/>
        <v>1986234</v>
      </c>
      <c r="L239" s="26">
        <f t="shared" si="50"/>
        <v>1986234</v>
      </c>
      <c r="M239" s="26"/>
      <c r="N239" s="26"/>
      <c r="O239" s="26"/>
      <c r="P239" s="26">
        <f t="shared" si="51"/>
        <v>0</v>
      </c>
      <c r="Q239" s="26"/>
      <c r="R239" s="26"/>
      <c r="T239" s="157"/>
      <c r="U239" s="157"/>
      <c r="V239" s="157"/>
      <c r="W239" s="157"/>
      <c r="X239" s="157"/>
      <c r="Y239" s="157"/>
      <c r="Z239" s="157"/>
      <c r="AA239" s="157"/>
    </row>
    <row r="240" spans="2:130" ht="72" customHeight="1" x14ac:dyDescent="0.2">
      <c r="B240" s="72" t="s">
        <v>951</v>
      </c>
      <c r="C240" s="69" t="s">
        <v>952</v>
      </c>
      <c r="D240" s="12" t="s">
        <v>953</v>
      </c>
      <c r="E240" s="12" t="s">
        <v>954</v>
      </c>
      <c r="F240" s="13" t="s">
        <v>955</v>
      </c>
      <c r="G240" s="119">
        <v>2021</v>
      </c>
      <c r="H240" s="119">
        <v>2025</v>
      </c>
      <c r="I240" s="20">
        <f>'[1]Incremental_Cost Year 2021'!AU899+'[1]Incremental_Cost Year 2022'!AU895+'[1]Incremental_Cost Year 2023'!AU897+'[1]Incremental_Cost Year 2024'!AU892+'[1]Incremental_Cost Year 2025'!AU891</f>
        <v>1066582.875</v>
      </c>
      <c r="J240" s="20">
        <f>'[1]Incremental_Cost Year 2021'!AV899+'[1]Incremental_Cost Year 2022'!AV895+'[1]Incremental_Cost Year 2023'!AV897+'[1]Incremental_Cost Year 2024'!AV892+'[1]Incremental_Cost Year 2025'!AV891</f>
        <v>0</v>
      </c>
      <c r="K240" s="23">
        <f t="shared" si="49"/>
        <v>1066582.875</v>
      </c>
      <c r="L240" s="26">
        <f t="shared" si="50"/>
        <v>1066582.875</v>
      </c>
      <c r="M240" s="26"/>
      <c r="N240" s="26"/>
      <c r="O240" s="26"/>
      <c r="P240" s="26">
        <f t="shared" si="51"/>
        <v>0</v>
      </c>
      <c r="Q240" s="26"/>
      <c r="R240" s="26"/>
      <c r="T240" s="157"/>
      <c r="U240" s="157"/>
      <c r="V240" s="157"/>
      <c r="W240" s="157"/>
      <c r="X240" s="157"/>
      <c r="Y240" s="157"/>
      <c r="Z240" s="157"/>
      <c r="AA240" s="157"/>
    </row>
    <row r="241" spans="2:130" ht="64.5" customHeight="1" x14ac:dyDescent="0.2">
      <c r="B241" s="72" t="s">
        <v>956</v>
      </c>
      <c r="C241" s="69" t="s">
        <v>957</v>
      </c>
      <c r="D241" s="12" t="s">
        <v>958</v>
      </c>
      <c r="E241" s="12" t="s">
        <v>959</v>
      </c>
      <c r="F241" s="85"/>
      <c r="G241" s="119">
        <v>2021</v>
      </c>
      <c r="H241" s="119">
        <v>2025</v>
      </c>
      <c r="I241" s="20">
        <f>'[1]Incremental_Cost Year 2021'!AU904+'[1]Incremental_Cost Year 2022'!AU900+'[1]Incremental_Cost Year 2023'!AU902+'[1]Incremental_Cost Year 2024'!AU897+'[1]Incremental_Cost Year 2025'!AU896</f>
        <v>1406110.5</v>
      </c>
      <c r="J241" s="20">
        <f>'[1]Incremental_Cost Year 2021'!AV904+'[1]Incremental_Cost Year 2022'!AV900+'[1]Incremental_Cost Year 2023'!AV902+'[1]Incremental_Cost Year 2024'!AV897+'[1]Incremental_Cost Year 2025'!AV896</f>
        <v>0</v>
      </c>
      <c r="K241" s="23">
        <f t="shared" si="49"/>
        <v>1406110.5</v>
      </c>
      <c r="L241" s="26">
        <f t="shared" si="50"/>
        <v>1406110.5</v>
      </c>
      <c r="M241" s="26"/>
      <c r="N241" s="26"/>
      <c r="O241" s="26"/>
      <c r="P241" s="26">
        <f t="shared" si="51"/>
        <v>0</v>
      </c>
      <c r="Q241" s="26"/>
      <c r="R241" s="26"/>
      <c r="T241" s="157"/>
      <c r="U241" s="157"/>
      <c r="V241" s="157"/>
      <c r="W241" s="157"/>
      <c r="X241" s="157"/>
      <c r="Y241" s="157"/>
      <c r="Z241" s="157"/>
      <c r="AA241" s="157"/>
    </row>
    <row r="242" spans="2:130" ht="55.5" customHeight="1" x14ac:dyDescent="0.2">
      <c r="B242" s="72" t="s">
        <v>960</v>
      </c>
      <c r="C242" s="69" t="s">
        <v>961</v>
      </c>
      <c r="D242" s="12" t="s">
        <v>962</v>
      </c>
      <c r="E242" s="12" t="s">
        <v>963</v>
      </c>
      <c r="F242" s="13"/>
      <c r="G242" s="119">
        <v>2021</v>
      </c>
      <c r="H242" s="119">
        <v>2025</v>
      </c>
      <c r="I242" s="20">
        <f>'[1]Incremental_Cost Year 2021'!AU909+'[1]Incremental_Cost Year 2022'!AU905+'[1]Incremental_Cost Year 2023'!AU907+'[1]Incremental_Cost Year 2024'!AU902+'[1]Incremental_Cost Year 2025'!AU901</f>
        <v>3626682.45</v>
      </c>
      <c r="J242" s="20">
        <f>'[1]Incremental_Cost Year 2021'!AV909+'[1]Incremental_Cost Year 2022'!AV905+'[1]Incremental_Cost Year 2023'!AV907+'[1]Incremental_Cost Year 2024'!AV902+'[1]Incremental_Cost Year 2025'!AV901</f>
        <v>0</v>
      </c>
      <c r="K242" s="23">
        <f t="shared" si="49"/>
        <v>3626682.45</v>
      </c>
      <c r="L242" s="26">
        <f t="shared" si="50"/>
        <v>3626682.45</v>
      </c>
      <c r="M242" s="26"/>
      <c r="N242" s="26"/>
      <c r="O242" s="26"/>
      <c r="P242" s="26">
        <f t="shared" si="51"/>
        <v>0</v>
      </c>
      <c r="Q242" s="26"/>
      <c r="R242" s="26"/>
      <c r="T242" s="157"/>
      <c r="U242" s="157"/>
      <c r="V242" s="157"/>
      <c r="W242" s="157"/>
      <c r="X242" s="157"/>
      <c r="Y242" s="157"/>
      <c r="Z242" s="157"/>
      <c r="AA242" s="157"/>
    </row>
    <row r="243" spans="2:130" s="7" customFormat="1" x14ac:dyDescent="0.2">
      <c r="B243" s="71"/>
      <c r="C243" s="73" t="s">
        <v>964</v>
      </c>
      <c r="D243" s="74"/>
      <c r="E243" s="71"/>
      <c r="F243" s="71"/>
      <c r="G243" s="71"/>
      <c r="H243" s="71"/>
      <c r="I243" s="70">
        <f>SUM(I233:I242)</f>
        <v>19608683.625</v>
      </c>
      <c r="J243" s="70">
        <f t="shared" ref="J243:P243" si="52">SUM(J233:J242)</f>
        <v>0</v>
      </c>
      <c r="K243" s="23">
        <f t="shared" si="49"/>
        <v>19608683.625</v>
      </c>
      <c r="L243" s="70">
        <f t="shared" si="52"/>
        <v>19608683.625</v>
      </c>
      <c r="M243" s="70">
        <f t="shared" si="52"/>
        <v>0</v>
      </c>
      <c r="N243" s="70">
        <f t="shared" si="52"/>
        <v>0</v>
      </c>
      <c r="O243" s="70">
        <f t="shared" si="52"/>
        <v>0</v>
      </c>
      <c r="P243" s="70">
        <f t="shared" si="52"/>
        <v>0</v>
      </c>
      <c r="Q243" s="70">
        <f>SUM(Q219:Q236)</f>
        <v>0</v>
      </c>
      <c r="R243" s="70">
        <f>SUM(R219:R236)</f>
        <v>0</v>
      </c>
      <c r="S243" s="24"/>
      <c r="T243" s="159"/>
      <c r="U243" s="159"/>
      <c r="V243" s="159"/>
      <c r="W243" s="159"/>
      <c r="X243" s="159"/>
      <c r="Y243" s="159"/>
      <c r="Z243" s="159"/>
      <c r="AA243" s="159"/>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c r="CS243" s="24"/>
      <c r="CT243" s="24"/>
      <c r="CU243" s="24"/>
      <c r="CV243" s="24"/>
      <c r="CW243" s="24"/>
      <c r="CX243" s="24"/>
      <c r="CY243" s="24"/>
      <c r="CZ243" s="24"/>
      <c r="DA243" s="24"/>
      <c r="DB243" s="24"/>
      <c r="DC243" s="24"/>
      <c r="DD243" s="24"/>
      <c r="DE243" s="24"/>
      <c r="DF243" s="24"/>
      <c r="DG243" s="24"/>
      <c r="DH243" s="24"/>
      <c r="DI243" s="24"/>
      <c r="DJ243" s="24"/>
      <c r="DK243" s="24"/>
      <c r="DL243" s="24"/>
      <c r="DM243" s="24"/>
      <c r="DN243" s="24"/>
      <c r="DO243" s="24"/>
      <c r="DP243" s="24"/>
      <c r="DQ243" s="24"/>
      <c r="DR243" s="24"/>
      <c r="DS243" s="24"/>
      <c r="DT243" s="24"/>
      <c r="DU243" s="24"/>
      <c r="DV243" s="24"/>
      <c r="DW243" s="24"/>
      <c r="DX243" s="24"/>
      <c r="DY243" s="24"/>
      <c r="DZ243" s="24"/>
    </row>
    <row r="244" spans="2:130" ht="65.25" customHeight="1" x14ac:dyDescent="0.2">
      <c r="B244" s="117">
        <v>4.3</v>
      </c>
      <c r="C244" s="215" t="s">
        <v>965</v>
      </c>
      <c r="D244" s="216"/>
      <c r="E244" s="12" t="s">
        <v>966</v>
      </c>
      <c r="F244" s="13" t="s">
        <v>967</v>
      </c>
      <c r="G244" s="101"/>
      <c r="H244" s="101"/>
      <c r="I244" s="23"/>
      <c r="J244" s="23"/>
      <c r="K244" s="23">
        <f t="shared" si="49"/>
        <v>0</v>
      </c>
      <c r="L244" s="26"/>
      <c r="M244" s="26"/>
      <c r="N244" s="26"/>
      <c r="O244" s="26"/>
      <c r="P244" s="26"/>
      <c r="Q244" s="26"/>
      <c r="R244" s="26"/>
      <c r="T244" s="157"/>
      <c r="U244" s="157"/>
      <c r="V244" s="157"/>
      <c r="W244" s="157"/>
      <c r="X244" s="157"/>
      <c r="Y244" s="157"/>
      <c r="Z244" s="157"/>
      <c r="AA244" s="157"/>
    </row>
    <row r="245" spans="2:130" ht="72.75" customHeight="1" x14ac:dyDescent="0.2">
      <c r="B245" s="117"/>
      <c r="C245" s="62" t="s">
        <v>968</v>
      </c>
      <c r="D245" s="35"/>
      <c r="E245" s="85"/>
      <c r="F245" s="13"/>
      <c r="G245" s="101">
        <v>2021</v>
      </c>
      <c r="H245" s="101">
        <v>2025</v>
      </c>
      <c r="I245" s="23"/>
      <c r="J245" s="23"/>
      <c r="K245" s="23">
        <f t="shared" si="49"/>
        <v>0</v>
      </c>
      <c r="L245" s="26"/>
      <c r="M245" s="26"/>
      <c r="N245" s="26"/>
      <c r="O245" s="26"/>
      <c r="P245" s="26"/>
      <c r="Q245" s="26"/>
      <c r="R245" s="26"/>
      <c r="T245" s="157"/>
      <c r="U245" s="157"/>
      <c r="V245" s="157"/>
      <c r="W245" s="157"/>
      <c r="X245" s="157"/>
      <c r="Y245" s="157"/>
      <c r="Z245" s="157"/>
      <c r="AA245" s="157"/>
    </row>
    <row r="246" spans="2:130" ht="65.25" customHeight="1" x14ac:dyDescent="0.2">
      <c r="B246" s="117" t="s">
        <v>969</v>
      </c>
      <c r="C246" s="69" t="s">
        <v>970</v>
      </c>
      <c r="D246" s="9" t="s">
        <v>971</v>
      </c>
      <c r="E246" s="12" t="s">
        <v>972</v>
      </c>
      <c r="F246" s="85"/>
      <c r="G246" s="101">
        <v>2021</v>
      </c>
      <c r="H246" s="101">
        <v>2025</v>
      </c>
      <c r="I246" s="23">
        <f>'[1]Incremental_Cost Year 2021'!AU915+'[1]Incremental_Cost Year 2022'!AU911+'[1]Incremental_Cost Year 2023'!AU913+'[1]Incremental_Cost Year 2024'!AU908+'[1]Incremental_Cost Year 2025'!AU907</f>
        <v>1382110.5</v>
      </c>
      <c r="J246" s="23">
        <f>'[1]Incremental_Cost Year 2021'!AV915+'[1]Incremental_Cost Year 2022'!AV911+'[1]Incremental_Cost Year 2023'!AV913+'[1]Incremental_Cost Year 2024'!AV908+'[1]Incremental_Cost Year 2025'!AV907</f>
        <v>0</v>
      </c>
      <c r="K246" s="23">
        <f t="shared" si="49"/>
        <v>1382110.5</v>
      </c>
      <c r="L246" s="26">
        <f t="shared" ref="L246:L251" si="53">I246</f>
        <v>1382110.5</v>
      </c>
      <c r="M246" s="26"/>
      <c r="N246" s="26"/>
      <c r="O246" s="26"/>
      <c r="P246" s="26">
        <f t="shared" ref="P246:P251" si="54">J246</f>
        <v>0</v>
      </c>
      <c r="Q246" s="26"/>
      <c r="R246" s="26"/>
      <c r="T246" s="157"/>
      <c r="U246" s="157"/>
      <c r="V246" s="157"/>
      <c r="W246" s="157"/>
      <c r="X246" s="157"/>
      <c r="Y246" s="157"/>
      <c r="Z246" s="157"/>
      <c r="AA246" s="157"/>
    </row>
    <row r="247" spans="2:130" ht="42" customHeight="1" x14ac:dyDescent="0.2">
      <c r="B247" s="72" t="s">
        <v>973</v>
      </c>
      <c r="C247" s="69" t="s">
        <v>974</v>
      </c>
      <c r="D247" s="12" t="s">
        <v>975</v>
      </c>
      <c r="E247" s="12" t="s">
        <v>976</v>
      </c>
      <c r="F247" s="13" t="s">
        <v>977</v>
      </c>
      <c r="G247" s="119">
        <v>2021</v>
      </c>
      <c r="H247" s="119">
        <v>2025</v>
      </c>
      <c r="I247" s="20">
        <f>'[1]Incremental_Cost Year 2021'!AU920+'[1]Incremental_Cost Year 2022'!AU916+'[1]Incremental_Cost Year 2023'!AU918+'[1]Incremental_Cost Year 2024'!AU913+'[1]Incremental_Cost Year 2025'!AU912</f>
        <v>2310000</v>
      </c>
      <c r="J247" s="20">
        <f>'[1]Incremental_Cost Year 2021'!AV920+'[1]Incremental_Cost Year 2022'!AV916+'[1]Incremental_Cost Year 2023'!AV918+'[1]Incremental_Cost Year 2024'!AV913+'[1]Incremental_Cost Year 2025'!AV912</f>
        <v>0</v>
      </c>
      <c r="K247" s="23">
        <f t="shared" si="49"/>
        <v>2310000</v>
      </c>
      <c r="L247" s="26">
        <f t="shared" si="53"/>
        <v>2310000</v>
      </c>
      <c r="M247" s="26"/>
      <c r="N247" s="26"/>
      <c r="O247" s="25"/>
      <c r="P247" s="26">
        <f t="shared" si="54"/>
        <v>0</v>
      </c>
      <c r="Q247" s="26"/>
      <c r="R247" s="26"/>
      <c r="T247" s="157"/>
      <c r="U247" s="157"/>
      <c r="V247" s="157"/>
      <c r="W247" s="157"/>
      <c r="X247" s="157"/>
      <c r="Y247" s="157"/>
      <c r="Z247" s="157"/>
      <c r="AA247" s="157"/>
    </row>
    <row r="248" spans="2:130" ht="54" customHeight="1" x14ac:dyDescent="0.2">
      <c r="B248" s="72" t="s">
        <v>978</v>
      </c>
      <c r="C248" s="69" t="s">
        <v>979</v>
      </c>
      <c r="D248" s="12" t="s">
        <v>980</v>
      </c>
      <c r="E248" s="12" t="s">
        <v>981</v>
      </c>
      <c r="F248" s="85"/>
      <c r="G248" s="119">
        <v>2021</v>
      </c>
      <c r="H248" s="119">
        <v>2025</v>
      </c>
      <c r="I248" s="20">
        <f>'[1]Incremental_Cost Year 2021'!AU925+'[1]Incremental_Cost Year 2022'!AU921+'[1]Incremental_Cost Year 2023'!AU923+'[1]Incremental_Cost Year 2024'!AU918+'[1]Incremental_Cost Year 2025'!AU917</f>
        <v>1734000</v>
      </c>
      <c r="J248" s="20">
        <f>'[1]Incremental_Cost Year 2021'!AV925+'[1]Incremental_Cost Year 2022'!AV921+'[1]Incremental_Cost Year 2023'!AV923+'[1]Incremental_Cost Year 2024'!AV918+'[1]Incremental_Cost Year 2025'!AV917</f>
        <v>0</v>
      </c>
      <c r="K248" s="23">
        <f t="shared" si="49"/>
        <v>1734000</v>
      </c>
      <c r="L248" s="26">
        <f t="shared" si="53"/>
        <v>1734000</v>
      </c>
      <c r="M248" s="26"/>
      <c r="N248" s="26"/>
      <c r="O248" s="26"/>
      <c r="P248" s="26">
        <f t="shared" si="54"/>
        <v>0</v>
      </c>
      <c r="Q248" s="26"/>
      <c r="R248" s="26"/>
    </row>
    <row r="249" spans="2:130" ht="90.75" customHeight="1" x14ac:dyDescent="0.2">
      <c r="B249" s="72" t="s">
        <v>982</v>
      </c>
      <c r="C249" s="69" t="s">
        <v>983</v>
      </c>
      <c r="D249" s="12" t="s">
        <v>984</v>
      </c>
      <c r="E249" s="12" t="s">
        <v>985</v>
      </c>
      <c r="F249" s="13" t="s">
        <v>986</v>
      </c>
      <c r="G249" s="119">
        <v>2021</v>
      </c>
      <c r="H249" s="119">
        <v>2025</v>
      </c>
      <c r="I249" s="20">
        <f>'[1]Incremental_Cost Year 2021'!AU930+'[1]Incremental_Cost Year 2022'!AU926+'[1]Incremental_Cost Year 2023'!AU928+'[1]Incremental_Cost Year 2024'!AU923+'[1]Incremental_Cost Year 2025'!AU922</f>
        <v>974310.29999999993</v>
      </c>
      <c r="J249" s="20">
        <f>'[1]Incremental_Cost Year 2021'!AV930+'[1]Incremental_Cost Year 2022'!AV926+'[1]Incremental_Cost Year 2023'!AV928+'[1]Incremental_Cost Year 2024'!AV923+'[1]Incremental_Cost Year 2025'!AV922</f>
        <v>0</v>
      </c>
      <c r="K249" s="23">
        <f t="shared" si="49"/>
        <v>974310.29999999993</v>
      </c>
      <c r="L249" s="26">
        <f t="shared" si="53"/>
        <v>974310.29999999993</v>
      </c>
      <c r="M249" s="26"/>
      <c r="N249" s="26"/>
      <c r="O249" s="26"/>
      <c r="P249" s="26">
        <f t="shared" si="54"/>
        <v>0</v>
      </c>
      <c r="Q249" s="26"/>
      <c r="R249" s="26"/>
    </row>
    <row r="250" spans="2:130" ht="74.25" customHeight="1" x14ac:dyDescent="0.2">
      <c r="B250" s="72" t="s">
        <v>987</v>
      </c>
      <c r="C250" s="69" t="s">
        <v>988</v>
      </c>
      <c r="D250" s="12" t="s">
        <v>989</v>
      </c>
      <c r="E250" s="12" t="s">
        <v>990</v>
      </c>
      <c r="F250" s="13" t="s">
        <v>991</v>
      </c>
      <c r="G250" s="119">
        <v>2021</v>
      </c>
      <c r="H250" s="119">
        <v>2025</v>
      </c>
      <c r="I250" s="20">
        <f>'[1]Incremental_Cost Year 2021'!AU935+'[1]Incremental_Cost Year 2022'!AU931+'[1]Incremental_Cost Year 2023'!AU933+'[1]Incremental_Cost Year 2024'!AU928+'[1]Incremental_Cost Year 2025'!AU927</f>
        <v>602860.19999999995</v>
      </c>
      <c r="J250" s="20">
        <f>'[1]Incremental_Cost Year 2021'!AV935+'[1]Incremental_Cost Year 2022'!AV931+'[1]Incremental_Cost Year 2023'!AV933+'[1]Incremental_Cost Year 2024'!AV928+'[1]Incremental_Cost Year 2025'!AV927</f>
        <v>0</v>
      </c>
      <c r="K250" s="23">
        <f t="shared" si="49"/>
        <v>602860.19999999995</v>
      </c>
      <c r="L250" s="26">
        <f t="shared" si="53"/>
        <v>602860.19999999995</v>
      </c>
      <c r="M250" s="26"/>
      <c r="N250" s="26"/>
      <c r="O250" s="26"/>
      <c r="P250" s="26">
        <f t="shared" si="54"/>
        <v>0</v>
      </c>
      <c r="Q250" s="26"/>
      <c r="R250" s="26"/>
    </row>
    <row r="251" spans="2:130" ht="45" customHeight="1" x14ac:dyDescent="0.2">
      <c r="B251" s="72" t="s">
        <v>992</v>
      </c>
      <c r="C251" s="69" t="s">
        <v>993</v>
      </c>
      <c r="D251" s="12" t="s">
        <v>994</v>
      </c>
      <c r="E251" s="12" t="s">
        <v>995</v>
      </c>
      <c r="F251" s="13" t="s">
        <v>996</v>
      </c>
      <c r="G251" s="119">
        <v>2021</v>
      </c>
      <c r="H251" s="119">
        <v>2025</v>
      </c>
      <c r="I251" s="20">
        <f>'[1]Incremental_Cost Year 2021'!AU940+'[1]Incremental_Cost Year 2022'!AU936+'[1]Incremental_Cost Year 2023'!AU938+'[1]Incremental_Cost Year 2024'!AU933+'[1]Incremental_Cost Year 2025'!AU932</f>
        <v>13807944.599999998</v>
      </c>
      <c r="J251" s="20">
        <f>'[1]Incremental_Cost Year 2021'!AV940+'[1]Incremental_Cost Year 2022'!AV936+'[1]Incremental_Cost Year 2023'!AV938+'[1]Incremental_Cost Year 2024'!AV933+'[1]Incremental_Cost Year 2025'!AV932</f>
        <v>0</v>
      </c>
      <c r="K251" s="23">
        <f t="shared" si="49"/>
        <v>13807944.599999998</v>
      </c>
      <c r="L251" s="26">
        <f t="shared" si="53"/>
        <v>13807944.599999998</v>
      </c>
      <c r="M251" s="26"/>
      <c r="N251" s="26"/>
      <c r="O251" s="26"/>
      <c r="P251" s="26">
        <f t="shared" si="54"/>
        <v>0</v>
      </c>
      <c r="Q251" s="26"/>
      <c r="R251" s="26"/>
    </row>
    <row r="252" spans="2:130" s="7" customFormat="1" ht="30.75" customHeight="1" x14ac:dyDescent="0.2">
      <c r="B252" s="71"/>
      <c r="C252" s="73" t="s">
        <v>997</v>
      </c>
      <c r="D252" s="74"/>
      <c r="E252" s="71"/>
      <c r="F252" s="71"/>
      <c r="G252" s="71"/>
      <c r="H252" s="71"/>
      <c r="I252" s="70">
        <f t="shared" ref="I252:P252" si="55">SUM(I246:I251)</f>
        <v>20811225.599999998</v>
      </c>
      <c r="J252" s="70">
        <f t="shared" si="55"/>
        <v>0</v>
      </c>
      <c r="K252" s="70">
        <f t="shared" si="55"/>
        <v>20811225.599999998</v>
      </c>
      <c r="L252" s="70">
        <f t="shared" si="55"/>
        <v>20811225.599999998</v>
      </c>
      <c r="M252" s="70">
        <f t="shared" si="55"/>
        <v>0</v>
      </c>
      <c r="N252" s="70">
        <f t="shared" si="55"/>
        <v>0</v>
      </c>
      <c r="O252" s="70">
        <f t="shared" si="55"/>
        <v>0</v>
      </c>
      <c r="P252" s="70">
        <f t="shared" si="55"/>
        <v>0</v>
      </c>
      <c r="Q252" s="70">
        <f>SUM(Q247:Q251)</f>
        <v>0</v>
      </c>
      <c r="R252" s="70">
        <f>SUM(R247:R251)</f>
        <v>0</v>
      </c>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4"/>
      <c r="CJ252" s="24"/>
      <c r="CK252" s="24"/>
      <c r="CL252" s="24"/>
      <c r="CM252" s="24"/>
      <c r="CN252" s="24"/>
      <c r="CO252" s="24"/>
      <c r="CP252" s="24"/>
      <c r="CQ252" s="24"/>
      <c r="CR252" s="24"/>
      <c r="CS252" s="24"/>
      <c r="CT252" s="24"/>
      <c r="CU252" s="24"/>
      <c r="CV252" s="24"/>
      <c r="CW252" s="24"/>
      <c r="CX252" s="24"/>
      <c r="CY252" s="24"/>
      <c r="CZ252" s="24"/>
      <c r="DA252" s="24"/>
      <c r="DB252" s="24"/>
      <c r="DC252" s="24"/>
      <c r="DD252" s="24"/>
      <c r="DE252" s="24"/>
      <c r="DF252" s="24"/>
      <c r="DG252" s="24"/>
      <c r="DH252" s="24"/>
      <c r="DI252" s="24"/>
      <c r="DJ252" s="24"/>
      <c r="DK252" s="24"/>
      <c r="DL252" s="24"/>
      <c r="DM252" s="24"/>
      <c r="DN252" s="24"/>
      <c r="DO252" s="24"/>
      <c r="DP252" s="24"/>
      <c r="DQ252" s="24"/>
      <c r="DR252" s="24"/>
      <c r="DS252" s="24"/>
      <c r="DT252" s="24"/>
      <c r="DU252" s="24"/>
      <c r="DV252" s="24"/>
      <c r="DW252" s="24"/>
      <c r="DX252" s="24"/>
      <c r="DY252" s="24"/>
      <c r="DZ252" s="24"/>
    </row>
    <row r="253" spans="2:130" s="7" customFormat="1" ht="87.75" customHeight="1" x14ac:dyDescent="0.25">
      <c r="B253" s="117">
        <v>4.4000000000000004</v>
      </c>
      <c r="C253" s="215" t="s">
        <v>998</v>
      </c>
      <c r="D253" s="216"/>
      <c r="E253" s="12" t="s">
        <v>999</v>
      </c>
      <c r="F253" s="13" t="s">
        <v>1000</v>
      </c>
      <c r="G253" s="177"/>
      <c r="H253" s="177"/>
      <c r="I253" s="67"/>
      <c r="J253" s="81"/>
      <c r="K253" s="81">
        <f>I253+J253</f>
        <v>0</v>
      </c>
      <c r="L253" s="67"/>
      <c r="M253" s="67"/>
      <c r="N253" s="67"/>
      <c r="O253" s="67"/>
      <c r="P253" s="81"/>
      <c r="Q253" s="67"/>
      <c r="R253" s="67"/>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c r="CM253" s="24"/>
      <c r="CN253" s="24"/>
      <c r="CO253" s="24"/>
      <c r="CP253" s="24"/>
      <c r="CQ253" s="24"/>
      <c r="CR253" s="24"/>
      <c r="CS253" s="24"/>
      <c r="CT253" s="24"/>
      <c r="CU253" s="24"/>
      <c r="CV253" s="24"/>
      <c r="CW253" s="24"/>
      <c r="CX253" s="24"/>
      <c r="CY253" s="24"/>
      <c r="CZ253" s="24"/>
      <c r="DA253" s="24"/>
      <c r="DB253" s="24"/>
      <c r="DC253" s="24"/>
      <c r="DD253" s="24"/>
      <c r="DE253" s="24"/>
      <c r="DF253" s="24"/>
      <c r="DG253" s="24"/>
      <c r="DH253" s="24"/>
      <c r="DI253" s="24"/>
      <c r="DJ253" s="24"/>
      <c r="DK253" s="24"/>
      <c r="DL253" s="24"/>
      <c r="DM253" s="24"/>
      <c r="DN253" s="24"/>
      <c r="DO253" s="24"/>
      <c r="DP253" s="24"/>
      <c r="DQ253" s="24"/>
      <c r="DR253" s="24"/>
      <c r="DS253" s="24"/>
      <c r="DT253" s="24"/>
      <c r="DU253" s="24"/>
      <c r="DV253" s="24"/>
      <c r="DW253" s="24"/>
      <c r="DX253" s="24"/>
      <c r="DY253" s="24"/>
      <c r="DZ253" s="24"/>
    </row>
    <row r="254" spans="2:130" s="7" customFormat="1" ht="57.75" customHeight="1" x14ac:dyDescent="0.25">
      <c r="B254" s="117"/>
      <c r="C254" s="75" t="s">
        <v>1001</v>
      </c>
      <c r="D254" s="118"/>
      <c r="E254" s="88"/>
      <c r="F254" s="72"/>
      <c r="G254" s="108">
        <v>2021</v>
      </c>
      <c r="H254" s="108">
        <v>2025</v>
      </c>
      <c r="I254" s="67"/>
      <c r="J254" s="67"/>
      <c r="K254" s="81">
        <f t="shared" ref="K254:K262" si="56">I254+J254</f>
        <v>0</v>
      </c>
      <c r="L254" s="67"/>
      <c r="M254" s="67"/>
      <c r="N254" s="67"/>
      <c r="O254" s="67"/>
      <c r="P254" s="81"/>
      <c r="Q254" s="67"/>
      <c r="R254" s="67"/>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4"/>
      <c r="CF254" s="24"/>
      <c r="CG254" s="24"/>
      <c r="CH254" s="24"/>
      <c r="CI254" s="24"/>
      <c r="CJ254" s="24"/>
      <c r="CK254" s="24"/>
      <c r="CL254" s="24"/>
      <c r="CM254" s="24"/>
      <c r="CN254" s="24"/>
      <c r="CO254" s="24"/>
      <c r="CP254" s="24"/>
      <c r="CQ254" s="24"/>
      <c r="CR254" s="24"/>
      <c r="CS254" s="24"/>
      <c r="CT254" s="24"/>
      <c r="CU254" s="24"/>
      <c r="CV254" s="24"/>
      <c r="CW254" s="24"/>
      <c r="CX254" s="24"/>
      <c r="CY254" s="24"/>
      <c r="CZ254" s="24"/>
      <c r="DA254" s="24"/>
      <c r="DB254" s="24"/>
      <c r="DC254" s="24"/>
      <c r="DD254" s="24"/>
      <c r="DE254" s="24"/>
      <c r="DF254" s="24"/>
      <c r="DG254" s="24"/>
      <c r="DH254" s="24"/>
      <c r="DI254" s="24"/>
      <c r="DJ254" s="24"/>
      <c r="DK254" s="24"/>
      <c r="DL254" s="24"/>
      <c r="DM254" s="24"/>
      <c r="DN254" s="24"/>
      <c r="DO254" s="24"/>
      <c r="DP254" s="24"/>
      <c r="DQ254" s="24"/>
      <c r="DR254" s="24"/>
      <c r="DS254" s="24"/>
      <c r="DT254" s="24"/>
      <c r="DU254" s="24"/>
      <c r="DV254" s="24"/>
      <c r="DW254" s="24"/>
      <c r="DX254" s="24"/>
      <c r="DY254" s="24"/>
      <c r="DZ254" s="24"/>
    </row>
    <row r="255" spans="2:130" s="7" customFormat="1" ht="60.75" customHeight="1" x14ac:dyDescent="0.25">
      <c r="B255" s="117" t="s">
        <v>1002</v>
      </c>
      <c r="C255" s="106" t="s">
        <v>1003</v>
      </c>
      <c r="D255" s="9" t="s">
        <v>1004</v>
      </c>
      <c r="E255" s="12" t="s">
        <v>1005</v>
      </c>
      <c r="F255" s="72"/>
      <c r="G255" s="108">
        <v>2021</v>
      </c>
      <c r="H255" s="108">
        <v>2025</v>
      </c>
      <c r="I255" s="76">
        <f>'[1]Incremental_Cost Year 2021'!AU946+'[1]Incremental_Cost Year 2022'!AU942+'[1]Incremental_Cost Year 2023'!AU944+'[1]Incremental_Cost Year 2024'!AU939+'[1]Incremental_Cost Year 2025'!AU938</f>
        <v>2073165.75</v>
      </c>
      <c r="J255" s="76">
        <f>'[1]Incremental_Cost Year 2021'!AV946+'[1]Incremental_Cost Year 2022'!AV942+'[1]Incremental_Cost Year 2023'!AV944+'[1]Incremental_Cost Year 2024'!AV939+'[1]Incremental_Cost Year 2025'!AV938</f>
        <v>0</v>
      </c>
      <c r="K255" s="81">
        <f t="shared" si="56"/>
        <v>2073165.75</v>
      </c>
      <c r="L255" s="80">
        <f>I255</f>
        <v>2073165.75</v>
      </c>
      <c r="M255" s="67"/>
      <c r="N255" s="67"/>
      <c r="O255" s="67"/>
      <c r="P255" s="80">
        <f>J255</f>
        <v>0</v>
      </c>
      <c r="Q255" s="67"/>
      <c r="R255" s="67"/>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4"/>
      <c r="CF255" s="24"/>
      <c r="CG255" s="24"/>
      <c r="CH255" s="24"/>
      <c r="CI255" s="24"/>
      <c r="CJ255" s="24"/>
      <c r="CK255" s="24"/>
      <c r="CL255" s="24"/>
      <c r="CM255" s="24"/>
      <c r="CN255" s="24"/>
      <c r="CO255" s="24"/>
      <c r="CP255" s="24"/>
      <c r="CQ255" s="24"/>
      <c r="CR255" s="24"/>
      <c r="CS255" s="24"/>
      <c r="CT255" s="24"/>
      <c r="CU255" s="24"/>
      <c r="CV255" s="24"/>
      <c r="CW255" s="24"/>
      <c r="CX255" s="24"/>
      <c r="CY255" s="24"/>
      <c r="CZ255" s="24"/>
      <c r="DA255" s="24"/>
      <c r="DB255" s="24"/>
      <c r="DC255" s="24"/>
      <c r="DD255" s="24"/>
      <c r="DE255" s="24"/>
      <c r="DF255" s="24"/>
      <c r="DG255" s="24"/>
      <c r="DH255" s="24"/>
      <c r="DI255" s="24"/>
      <c r="DJ255" s="24"/>
      <c r="DK255" s="24"/>
      <c r="DL255" s="24"/>
      <c r="DM255" s="24"/>
      <c r="DN255" s="24"/>
      <c r="DO255" s="24"/>
      <c r="DP255" s="24"/>
      <c r="DQ255" s="24"/>
      <c r="DR255" s="24"/>
      <c r="DS255" s="24"/>
      <c r="DT255" s="24"/>
      <c r="DU255" s="24"/>
      <c r="DV255" s="24"/>
      <c r="DW255" s="24"/>
      <c r="DX255" s="24"/>
      <c r="DY255" s="24"/>
      <c r="DZ255" s="24"/>
    </row>
    <row r="256" spans="2:130" s="7" customFormat="1" ht="57.75" customHeight="1" x14ac:dyDescent="0.25">
      <c r="B256" s="117" t="s">
        <v>1006</v>
      </c>
      <c r="C256" s="107" t="s">
        <v>1007</v>
      </c>
      <c r="D256" s="9" t="s">
        <v>1008</v>
      </c>
      <c r="E256" s="12" t="s">
        <v>1009</v>
      </c>
      <c r="F256" s="72"/>
      <c r="G256" s="108">
        <v>2021</v>
      </c>
      <c r="H256" s="108">
        <v>2025</v>
      </c>
      <c r="I256" s="76">
        <f>'[1]Incremental_Cost Year 2021'!AU951+'[1]Incremental_Cost Year 2022'!AU947+'[1]Incremental_Cost Year 2023'!AU949+'[1]Incremental_Cost Year 2024'!AU944+'[1]Incremental_Cost Year 2025'!AU943</f>
        <v>2085000</v>
      </c>
      <c r="J256" s="76">
        <f>'[1]Incremental_Cost Year 2021'!AV951+'[1]Incremental_Cost Year 2022'!AV947+'[1]Incremental_Cost Year 2023'!AV949+'[1]Incremental_Cost Year 2024'!AV944+'[1]Incremental_Cost Year 2025'!AV943</f>
        <v>0</v>
      </c>
      <c r="K256" s="81">
        <f t="shared" si="56"/>
        <v>2085000</v>
      </c>
      <c r="L256" s="80">
        <f t="shared" ref="L256:L262" si="57">I256</f>
        <v>2085000</v>
      </c>
      <c r="M256" s="67"/>
      <c r="N256" s="67"/>
      <c r="O256" s="67"/>
      <c r="P256" s="80">
        <f t="shared" ref="P256:P262" si="58">J256</f>
        <v>0</v>
      </c>
      <c r="Q256" s="67"/>
      <c r="R256" s="67"/>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4"/>
      <c r="CF256" s="24"/>
      <c r="CG256" s="24"/>
      <c r="CH256" s="24"/>
      <c r="CI256" s="24"/>
      <c r="CJ256" s="24"/>
      <c r="CK256" s="24"/>
      <c r="CL256" s="24"/>
      <c r="CM256" s="24"/>
      <c r="CN256" s="24"/>
      <c r="CO256" s="24"/>
      <c r="CP256" s="24"/>
      <c r="CQ256" s="24"/>
      <c r="CR256" s="24"/>
      <c r="CS256" s="24"/>
      <c r="CT256" s="24"/>
      <c r="CU256" s="24"/>
      <c r="CV256" s="24"/>
      <c r="CW256" s="24"/>
      <c r="CX256" s="24"/>
      <c r="CY256" s="24"/>
      <c r="CZ256" s="24"/>
      <c r="DA256" s="24"/>
      <c r="DB256" s="24"/>
      <c r="DC256" s="24"/>
      <c r="DD256" s="24"/>
      <c r="DE256" s="24"/>
      <c r="DF256" s="24"/>
      <c r="DG256" s="24"/>
      <c r="DH256" s="24"/>
      <c r="DI256" s="24"/>
      <c r="DJ256" s="24"/>
      <c r="DK256" s="24"/>
      <c r="DL256" s="24"/>
      <c r="DM256" s="24"/>
      <c r="DN256" s="24"/>
      <c r="DO256" s="24"/>
      <c r="DP256" s="24"/>
      <c r="DQ256" s="24"/>
      <c r="DR256" s="24"/>
      <c r="DS256" s="24"/>
      <c r="DT256" s="24"/>
      <c r="DU256" s="24"/>
      <c r="DV256" s="24"/>
      <c r="DW256" s="24"/>
      <c r="DX256" s="24"/>
      <c r="DY256" s="24"/>
      <c r="DZ256" s="24"/>
    </row>
    <row r="257" spans="2:130" s="7" customFormat="1" ht="73.5" customHeight="1" x14ac:dyDescent="0.25">
      <c r="B257" s="117" t="s">
        <v>1010</v>
      </c>
      <c r="C257" s="106" t="s">
        <v>1011</v>
      </c>
      <c r="D257" s="9" t="s">
        <v>1012</v>
      </c>
      <c r="E257" s="12" t="s">
        <v>1013</v>
      </c>
      <c r="F257" s="72"/>
      <c r="G257" s="108">
        <v>2021</v>
      </c>
      <c r="H257" s="108">
        <v>2025</v>
      </c>
      <c r="I257" s="76">
        <f>'[1]Incremental_Cost Year 2021'!AU956+'[1]Incremental_Cost Year 2022'!AU952+'[1]Incremental_Cost Year 2023'!AU954+'[1]Incremental_Cost Year 2024'!AU949+'[1]Incremental_Cost Year 2025'!AU948</f>
        <v>2850000</v>
      </c>
      <c r="J257" s="76">
        <f>'[1]Incremental_Cost Year 2021'!AV956+'[1]Incremental_Cost Year 2022'!AV952+'[1]Incremental_Cost Year 2023'!AV954+'[1]Incremental_Cost Year 2024'!AV949+'[1]Incremental_Cost Year 2025'!AV948</f>
        <v>0</v>
      </c>
      <c r="K257" s="81">
        <f t="shared" si="56"/>
        <v>2850000</v>
      </c>
      <c r="L257" s="80">
        <f t="shared" si="57"/>
        <v>2850000</v>
      </c>
      <c r="M257" s="67"/>
      <c r="N257" s="67"/>
      <c r="O257" s="67"/>
      <c r="P257" s="80">
        <f t="shared" si="58"/>
        <v>0</v>
      </c>
      <c r="Q257" s="67"/>
      <c r="R257" s="67"/>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c r="BK257" s="24"/>
      <c r="BL257" s="24"/>
      <c r="BM257" s="24"/>
      <c r="BN257" s="24"/>
      <c r="BO257" s="24"/>
      <c r="BP257" s="24"/>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c r="CM257" s="24"/>
      <c r="CN257" s="24"/>
      <c r="CO257" s="24"/>
      <c r="CP257" s="24"/>
      <c r="CQ257" s="24"/>
      <c r="CR257" s="24"/>
      <c r="CS257" s="24"/>
      <c r="CT257" s="24"/>
      <c r="CU257" s="24"/>
      <c r="CV257" s="24"/>
      <c r="CW257" s="24"/>
      <c r="CX257" s="24"/>
      <c r="CY257" s="24"/>
      <c r="CZ257" s="24"/>
      <c r="DA257" s="24"/>
      <c r="DB257" s="24"/>
      <c r="DC257" s="24"/>
      <c r="DD257" s="24"/>
      <c r="DE257" s="24"/>
      <c r="DF257" s="24"/>
      <c r="DG257" s="24"/>
      <c r="DH257" s="24"/>
      <c r="DI257" s="24"/>
      <c r="DJ257" s="24"/>
      <c r="DK257" s="24"/>
      <c r="DL257" s="24"/>
      <c r="DM257" s="24"/>
      <c r="DN257" s="24"/>
      <c r="DO257" s="24"/>
      <c r="DP257" s="24"/>
      <c r="DQ257" s="24"/>
      <c r="DR257" s="24"/>
      <c r="DS257" s="24"/>
      <c r="DT257" s="24"/>
      <c r="DU257" s="24"/>
      <c r="DV257" s="24"/>
      <c r="DW257" s="24"/>
      <c r="DX257" s="24"/>
      <c r="DY257" s="24"/>
      <c r="DZ257" s="24"/>
    </row>
    <row r="258" spans="2:130" s="7" customFormat="1" ht="58.5" customHeight="1" x14ac:dyDescent="0.25">
      <c r="B258" s="117" t="s">
        <v>1014</v>
      </c>
      <c r="C258" s="106" t="s">
        <v>1015</v>
      </c>
      <c r="D258" s="9" t="s">
        <v>1016</v>
      </c>
      <c r="E258" s="12" t="s">
        <v>1017</v>
      </c>
      <c r="F258" s="91" t="s">
        <v>1018</v>
      </c>
      <c r="G258" s="108">
        <v>2021</v>
      </c>
      <c r="H258" s="108">
        <v>2025</v>
      </c>
      <c r="I258" s="76">
        <f>'[1]Incremental_Cost Year 2021'!AU961+'[1]Incremental_Cost Year 2022'!AU957+'[1]Incremental_Cost Year 2023'!AU959+'[1]Incremental_Cost Year 2024'!AU954+'[1]Incremental_Cost Year 2025'!AU953</f>
        <v>1836000</v>
      </c>
      <c r="J258" s="76">
        <f>'[1]Incremental_Cost Year 2021'!AV961+'[1]Incremental_Cost Year 2022'!AV957+'[1]Incremental_Cost Year 2023'!AV959+'[1]Incremental_Cost Year 2024'!AV954+'[1]Incremental_Cost Year 2025'!AV953</f>
        <v>0</v>
      </c>
      <c r="K258" s="81">
        <f t="shared" si="56"/>
        <v>1836000</v>
      </c>
      <c r="L258" s="80">
        <f t="shared" si="57"/>
        <v>1836000</v>
      </c>
      <c r="M258" s="67"/>
      <c r="N258" s="67"/>
      <c r="O258" s="67"/>
      <c r="P258" s="80">
        <f t="shared" si="58"/>
        <v>0</v>
      </c>
      <c r="Q258" s="67"/>
      <c r="R258" s="67"/>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c r="CM258" s="24"/>
      <c r="CN258" s="24"/>
      <c r="CO258" s="24"/>
      <c r="CP258" s="24"/>
      <c r="CQ258" s="24"/>
      <c r="CR258" s="24"/>
      <c r="CS258" s="24"/>
      <c r="CT258" s="24"/>
      <c r="CU258" s="24"/>
      <c r="CV258" s="24"/>
      <c r="CW258" s="24"/>
      <c r="CX258" s="24"/>
      <c r="CY258" s="24"/>
      <c r="CZ258" s="24"/>
      <c r="DA258" s="24"/>
      <c r="DB258" s="24"/>
      <c r="DC258" s="24"/>
      <c r="DD258" s="24"/>
      <c r="DE258" s="24"/>
      <c r="DF258" s="24"/>
      <c r="DG258" s="24"/>
      <c r="DH258" s="24"/>
      <c r="DI258" s="24"/>
      <c r="DJ258" s="24"/>
      <c r="DK258" s="24"/>
      <c r="DL258" s="24"/>
      <c r="DM258" s="24"/>
      <c r="DN258" s="24"/>
      <c r="DO258" s="24"/>
      <c r="DP258" s="24"/>
      <c r="DQ258" s="24"/>
      <c r="DR258" s="24"/>
      <c r="DS258" s="24"/>
      <c r="DT258" s="24"/>
      <c r="DU258" s="24"/>
      <c r="DV258" s="24"/>
      <c r="DW258" s="24"/>
      <c r="DX258" s="24"/>
      <c r="DY258" s="24"/>
      <c r="DZ258" s="24"/>
    </row>
    <row r="259" spans="2:130" s="7" customFormat="1" ht="45" customHeight="1" x14ac:dyDescent="0.25">
      <c r="B259" s="117" t="s">
        <v>1019</v>
      </c>
      <c r="C259" s="107" t="s">
        <v>1020</v>
      </c>
      <c r="D259" s="9" t="s">
        <v>1021</v>
      </c>
      <c r="E259" s="12" t="s">
        <v>1022</v>
      </c>
      <c r="F259" s="13" t="s">
        <v>1023</v>
      </c>
      <c r="G259" s="108">
        <v>2021</v>
      </c>
      <c r="H259" s="108">
        <v>2025</v>
      </c>
      <c r="I259" s="76">
        <f>'[1]Incremental_Cost Year 2021'!AU966+'[1]Incremental_Cost Year 2022'!AU962+'[1]Incremental_Cost Year 2023'!AU964+'[1]Incremental_Cost Year 2024'!AU959+'[1]Incremental_Cost Year 2025'!AU958</f>
        <v>1018582.875</v>
      </c>
      <c r="J259" s="76">
        <f>'[1]Incremental_Cost Year 2021'!AV966+'[1]Incremental_Cost Year 2022'!AV962+'[1]Incremental_Cost Year 2023'!AV964+'[1]Incremental_Cost Year 2024'!AV959+'[1]Incremental_Cost Year 2025'!AV958</f>
        <v>0</v>
      </c>
      <c r="K259" s="81">
        <f t="shared" si="56"/>
        <v>1018582.875</v>
      </c>
      <c r="L259" s="80">
        <f t="shared" si="57"/>
        <v>1018582.875</v>
      </c>
      <c r="M259" s="67"/>
      <c r="N259" s="67"/>
      <c r="O259" s="67"/>
      <c r="P259" s="80">
        <f t="shared" si="58"/>
        <v>0</v>
      </c>
      <c r="Q259" s="67"/>
      <c r="R259" s="67"/>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c r="BK259" s="24"/>
      <c r="BL259" s="24"/>
      <c r="BM259" s="24"/>
      <c r="BN259" s="24"/>
      <c r="BO259" s="24"/>
      <c r="BP259" s="24"/>
      <c r="BQ259" s="24"/>
      <c r="BR259" s="24"/>
      <c r="BS259" s="24"/>
      <c r="BT259" s="24"/>
      <c r="BU259" s="24"/>
      <c r="BV259" s="24"/>
      <c r="BW259" s="24"/>
      <c r="BX259" s="24"/>
      <c r="BY259" s="24"/>
      <c r="BZ259" s="24"/>
      <c r="CA259" s="24"/>
      <c r="CB259" s="24"/>
      <c r="CC259" s="24"/>
      <c r="CD259" s="24"/>
      <c r="CE259" s="24"/>
      <c r="CF259" s="24"/>
      <c r="CG259" s="24"/>
      <c r="CH259" s="24"/>
      <c r="CI259" s="24"/>
      <c r="CJ259" s="24"/>
      <c r="CK259" s="24"/>
      <c r="CL259" s="24"/>
      <c r="CM259" s="24"/>
      <c r="CN259" s="24"/>
      <c r="CO259" s="24"/>
      <c r="CP259" s="24"/>
      <c r="CQ259" s="24"/>
      <c r="CR259" s="24"/>
      <c r="CS259" s="24"/>
      <c r="CT259" s="24"/>
      <c r="CU259" s="24"/>
      <c r="CV259" s="24"/>
      <c r="CW259" s="24"/>
      <c r="CX259" s="24"/>
      <c r="CY259" s="24"/>
      <c r="CZ259" s="24"/>
      <c r="DA259" s="24"/>
      <c r="DB259" s="24"/>
      <c r="DC259" s="24"/>
      <c r="DD259" s="24"/>
      <c r="DE259" s="24"/>
      <c r="DF259" s="24"/>
      <c r="DG259" s="24"/>
      <c r="DH259" s="24"/>
      <c r="DI259" s="24"/>
      <c r="DJ259" s="24"/>
      <c r="DK259" s="24"/>
      <c r="DL259" s="24"/>
      <c r="DM259" s="24"/>
      <c r="DN259" s="24"/>
      <c r="DO259" s="24"/>
      <c r="DP259" s="24"/>
      <c r="DQ259" s="24"/>
      <c r="DR259" s="24"/>
      <c r="DS259" s="24"/>
      <c r="DT259" s="24"/>
      <c r="DU259" s="24"/>
      <c r="DV259" s="24"/>
      <c r="DW259" s="24"/>
      <c r="DX259" s="24"/>
      <c r="DY259" s="24"/>
      <c r="DZ259" s="24"/>
    </row>
    <row r="260" spans="2:130" s="7" customFormat="1" ht="39" customHeight="1" x14ac:dyDescent="0.25">
      <c r="B260" s="117" t="s">
        <v>1024</v>
      </c>
      <c r="C260" s="106" t="s">
        <v>1025</v>
      </c>
      <c r="D260" s="9" t="s">
        <v>1026</v>
      </c>
      <c r="E260" s="12" t="s">
        <v>1027</v>
      </c>
      <c r="F260" s="88"/>
      <c r="G260" s="108">
        <v>2021</v>
      </c>
      <c r="H260" s="108">
        <v>2025</v>
      </c>
      <c r="I260" s="76">
        <f>'[1]Incremental_Cost Year 2021'!AU971+'[1]Incremental_Cost Year 2022'!AU967+'[1]Incremental_Cost Year 2023'!AU969+'[1]Incremental_Cost Year 2024'!AU964+'[1]Incremental_Cost Year 2025'!AU963</f>
        <v>1698000</v>
      </c>
      <c r="J260" s="76">
        <f>'[1]Incremental_Cost Year 2021'!AV971+'[1]Incremental_Cost Year 2022'!AV967+'[1]Incremental_Cost Year 2023'!AV969+'[1]Incremental_Cost Year 2024'!AV964+'[1]Incremental_Cost Year 2025'!AV963</f>
        <v>0</v>
      </c>
      <c r="K260" s="81">
        <f t="shared" si="56"/>
        <v>1698000</v>
      </c>
      <c r="L260" s="80">
        <f t="shared" si="57"/>
        <v>1698000</v>
      </c>
      <c r="M260" s="67"/>
      <c r="N260" s="67"/>
      <c r="O260" s="67"/>
      <c r="P260" s="80">
        <f t="shared" si="58"/>
        <v>0</v>
      </c>
      <c r="Q260" s="67"/>
      <c r="R260" s="67"/>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c r="BK260" s="24"/>
      <c r="BL260" s="24"/>
      <c r="BM260" s="24"/>
      <c r="BN260" s="24"/>
      <c r="BO260" s="24"/>
      <c r="BP260" s="24"/>
      <c r="BQ260" s="24"/>
      <c r="BR260" s="24"/>
      <c r="BS260" s="24"/>
      <c r="BT260" s="24"/>
      <c r="BU260" s="24"/>
      <c r="BV260" s="24"/>
      <c r="BW260" s="24"/>
      <c r="BX260" s="24"/>
      <c r="BY260" s="24"/>
      <c r="BZ260" s="24"/>
      <c r="CA260" s="24"/>
      <c r="CB260" s="24"/>
      <c r="CC260" s="24"/>
      <c r="CD260" s="24"/>
      <c r="CE260" s="24"/>
      <c r="CF260" s="24"/>
      <c r="CG260" s="24"/>
      <c r="CH260" s="24"/>
      <c r="CI260" s="24"/>
      <c r="CJ260" s="24"/>
      <c r="CK260" s="24"/>
      <c r="CL260" s="24"/>
      <c r="CM260" s="24"/>
      <c r="CN260" s="24"/>
      <c r="CO260" s="24"/>
      <c r="CP260" s="24"/>
      <c r="CQ260" s="24"/>
      <c r="CR260" s="24"/>
      <c r="CS260" s="24"/>
      <c r="CT260" s="24"/>
      <c r="CU260" s="24"/>
      <c r="CV260" s="24"/>
      <c r="CW260" s="24"/>
      <c r="CX260" s="24"/>
      <c r="CY260" s="24"/>
      <c r="CZ260" s="24"/>
      <c r="DA260" s="24"/>
      <c r="DB260" s="24"/>
      <c r="DC260" s="24"/>
      <c r="DD260" s="24"/>
      <c r="DE260" s="24"/>
      <c r="DF260" s="24"/>
      <c r="DG260" s="24"/>
      <c r="DH260" s="24"/>
      <c r="DI260" s="24"/>
      <c r="DJ260" s="24"/>
      <c r="DK260" s="24"/>
      <c r="DL260" s="24"/>
      <c r="DM260" s="24"/>
      <c r="DN260" s="24"/>
      <c r="DO260" s="24"/>
      <c r="DP260" s="24"/>
      <c r="DQ260" s="24"/>
      <c r="DR260" s="24"/>
      <c r="DS260" s="24"/>
      <c r="DT260" s="24"/>
      <c r="DU260" s="24"/>
      <c r="DV260" s="24"/>
      <c r="DW260" s="24"/>
      <c r="DX260" s="24"/>
      <c r="DY260" s="24"/>
      <c r="DZ260" s="24"/>
    </row>
    <row r="261" spans="2:130" s="7" customFormat="1" ht="66" customHeight="1" x14ac:dyDescent="0.25">
      <c r="B261" s="117" t="s">
        <v>1028</v>
      </c>
      <c r="C261" s="106" t="s">
        <v>1029</v>
      </c>
      <c r="D261" s="9" t="s">
        <v>1030</v>
      </c>
      <c r="E261" s="12" t="s">
        <v>1031</v>
      </c>
      <c r="F261" s="88"/>
      <c r="G261" s="108">
        <v>2021</v>
      </c>
      <c r="H261" s="108">
        <v>2025</v>
      </c>
      <c r="I261" s="76">
        <f>'[1]Incremental_Cost Year 2021'!AU976+'[1]Incremental_Cost Year 2022'!AU972+'[1]Incremental_Cost Year 2023'!AU974+'[1]Incremental_Cost Year 2024'!AU969+'[1]Incremental_Cost Year 2025'!AU968</f>
        <v>1698000</v>
      </c>
      <c r="J261" s="76">
        <f>'[1]Incremental_Cost Year 2021'!AV976+'[1]Incremental_Cost Year 2022'!AV972+'[1]Incremental_Cost Year 2023'!AV974+'[1]Incremental_Cost Year 2024'!AV969+'[1]Incremental_Cost Year 2025'!AV968</f>
        <v>0</v>
      </c>
      <c r="K261" s="81">
        <f t="shared" si="56"/>
        <v>1698000</v>
      </c>
      <c r="L261" s="80">
        <f t="shared" si="57"/>
        <v>1698000</v>
      </c>
      <c r="M261" s="67"/>
      <c r="N261" s="67"/>
      <c r="O261" s="67"/>
      <c r="P261" s="80">
        <f t="shared" si="58"/>
        <v>0</v>
      </c>
      <c r="Q261" s="67"/>
      <c r="R261" s="67"/>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4"/>
      <c r="CF261" s="24"/>
      <c r="CG261" s="24"/>
      <c r="CH261" s="24"/>
      <c r="CI261" s="24"/>
      <c r="CJ261" s="24"/>
      <c r="CK261" s="24"/>
      <c r="CL261" s="24"/>
      <c r="CM261" s="24"/>
      <c r="CN261" s="24"/>
      <c r="CO261" s="24"/>
      <c r="CP261" s="24"/>
      <c r="CQ261" s="24"/>
      <c r="CR261" s="24"/>
      <c r="CS261" s="24"/>
      <c r="CT261" s="24"/>
      <c r="CU261" s="24"/>
      <c r="CV261" s="24"/>
      <c r="CW261" s="24"/>
      <c r="CX261" s="24"/>
      <c r="CY261" s="24"/>
      <c r="CZ261" s="24"/>
      <c r="DA261" s="24"/>
      <c r="DB261" s="24"/>
      <c r="DC261" s="24"/>
      <c r="DD261" s="24"/>
      <c r="DE261" s="24"/>
      <c r="DF261" s="24"/>
      <c r="DG261" s="24"/>
      <c r="DH261" s="24"/>
      <c r="DI261" s="24"/>
      <c r="DJ261" s="24"/>
      <c r="DK261" s="24"/>
      <c r="DL261" s="24"/>
      <c r="DM261" s="24"/>
      <c r="DN261" s="24"/>
      <c r="DO261" s="24"/>
      <c r="DP261" s="24"/>
      <c r="DQ261" s="24"/>
      <c r="DR261" s="24"/>
      <c r="DS261" s="24"/>
      <c r="DT261" s="24"/>
      <c r="DU261" s="24"/>
      <c r="DV261" s="24"/>
      <c r="DW261" s="24"/>
      <c r="DX261" s="24"/>
      <c r="DY261" s="24"/>
      <c r="DZ261" s="24"/>
    </row>
    <row r="262" spans="2:130" s="7" customFormat="1" ht="93" customHeight="1" x14ac:dyDescent="0.25">
      <c r="B262" s="117" t="s">
        <v>1032</v>
      </c>
      <c r="C262" s="107" t="s">
        <v>1033</v>
      </c>
      <c r="D262" s="9" t="s">
        <v>1034</v>
      </c>
      <c r="E262" s="12" t="s">
        <v>1035</v>
      </c>
      <c r="F262" s="13" t="s">
        <v>1036</v>
      </c>
      <c r="G262" s="108">
        <v>2021</v>
      </c>
      <c r="H262" s="108">
        <v>2025</v>
      </c>
      <c r="I262" s="76">
        <f>'[1]Incremental_Cost Year 2021'!AU983+'[1]Incremental_Cost Year 2022'!AU978+'[1]Incremental_Cost Year 2023'!AU981+'[1]Incremental_Cost Year 2024'!AU976+'[1]Incremental_Cost Year 2025'!AU973</f>
        <v>8693443.1999999993</v>
      </c>
      <c r="J262" s="76">
        <f>'[1]Incremental_Cost Year 2021'!AV983+'[1]Incremental_Cost Year 2022'!AV978+'[1]Incremental_Cost Year 2023'!AV981+'[1]Incremental_Cost Year 2024'!AV976+'[1]Incremental_Cost Year 2025'!AV973</f>
        <v>0</v>
      </c>
      <c r="K262" s="81">
        <f t="shared" si="56"/>
        <v>8693443.1999999993</v>
      </c>
      <c r="L262" s="80">
        <f t="shared" si="57"/>
        <v>8693443.1999999993</v>
      </c>
      <c r="M262" s="67"/>
      <c r="N262" s="67"/>
      <c r="O262" s="67"/>
      <c r="P262" s="80">
        <f t="shared" si="58"/>
        <v>0</v>
      </c>
      <c r="Q262" s="67"/>
      <c r="R262" s="67"/>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c r="BK262" s="24"/>
      <c r="BL262" s="24"/>
      <c r="BM262" s="24"/>
      <c r="BN262" s="24"/>
      <c r="BO262" s="24"/>
      <c r="BP262" s="24"/>
      <c r="BQ262" s="24"/>
      <c r="BR262" s="24"/>
      <c r="BS262" s="24"/>
      <c r="BT262" s="24"/>
      <c r="BU262" s="24"/>
      <c r="BV262" s="24"/>
      <c r="BW262" s="24"/>
      <c r="BX262" s="24"/>
      <c r="BY262" s="24"/>
      <c r="BZ262" s="24"/>
      <c r="CA262" s="24"/>
      <c r="CB262" s="24"/>
      <c r="CC262" s="24"/>
      <c r="CD262" s="24"/>
      <c r="CE262" s="24"/>
      <c r="CF262" s="24"/>
      <c r="CG262" s="24"/>
      <c r="CH262" s="24"/>
      <c r="CI262" s="24"/>
      <c r="CJ262" s="24"/>
      <c r="CK262" s="24"/>
      <c r="CL262" s="24"/>
      <c r="CM262" s="24"/>
      <c r="CN262" s="24"/>
      <c r="CO262" s="24"/>
      <c r="CP262" s="24"/>
      <c r="CQ262" s="24"/>
      <c r="CR262" s="24"/>
      <c r="CS262" s="24"/>
      <c r="CT262" s="24"/>
      <c r="CU262" s="24"/>
      <c r="CV262" s="24"/>
      <c r="CW262" s="24"/>
      <c r="CX262" s="24"/>
      <c r="CY262" s="24"/>
      <c r="CZ262" s="24"/>
      <c r="DA262" s="24"/>
      <c r="DB262" s="24"/>
      <c r="DC262" s="24"/>
      <c r="DD262" s="24"/>
      <c r="DE262" s="24"/>
      <c r="DF262" s="24"/>
      <c r="DG262" s="24"/>
      <c r="DH262" s="24"/>
      <c r="DI262" s="24"/>
      <c r="DJ262" s="24"/>
      <c r="DK262" s="24"/>
      <c r="DL262" s="24"/>
      <c r="DM262" s="24"/>
      <c r="DN262" s="24"/>
      <c r="DO262" s="24"/>
      <c r="DP262" s="24"/>
      <c r="DQ262" s="24"/>
      <c r="DR262" s="24"/>
      <c r="DS262" s="24"/>
      <c r="DT262" s="24"/>
      <c r="DU262" s="24"/>
      <c r="DV262" s="24"/>
      <c r="DW262" s="24"/>
      <c r="DX262" s="24"/>
      <c r="DY262" s="24"/>
      <c r="DZ262" s="24"/>
    </row>
    <row r="263" spans="2:130" s="7" customFormat="1" ht="24" customHeight="1" x14ac:dyDescent="0.2">
      <c r="B263" s="71"/>
      <c r="C263" s="178" t="s">
        <v>1037</v>
      </c>
      <c r="D263" s="179"/>
      <c r="E263" s="71"/>
      <c r="F263" s="71"/>
      <c r="G263" s="71"/>
      <c r="H263" s="71"/>
      <c r="I263" s="70">
        <f>SUM(I255:I262)</f>
        <v>21952191.824999999</v>
      </c>
      <c r="J263" s="70">
        <f>SUM(J255:J262)</f>
        <v>0</v>
      </c>
      <c r="K263" s="70">
        <f>SUM(K255:K262)</f>
        <v>21952191.824999999</v>
      </c>
      <c r="L263" s="70">
        <f>SUM(L255:L262)</f>
        <v>21952191.824999999</v>
      </c>
      <c r="M263" s="70"/>
      <c r="N263" s="70"/>
      <c r="O263" s="70"/>
      <c r="P263" s="70"/>
      <c r="Q263" s="70"/>
      <c r="R263" s="70"/>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c r="BK263" s="24"/>
      <c r="BL263" s="24"/>
      <c r="BM263" s="24"/>
      <c r="BN263" s="24"/>
      <c r="BO263" s="24"/>
      <c r="BP263" s="24"/>
      <c r="BQ263" s="24"/>
      <c r="BR263" s="24"/>
      <c r="BS263" s="24"/>
      <c r="BT263" s="24"/>
      <c r="BU263" s="24"/>
      <c r="BV263" s="24"/>
      <c r="BW263" s="24"/>
      <c r="BX263" s="24"/>
      <c r="BY263" s="24"/>
      <c r="BZ263" s="24"/>
      <c r="CA263" s="24"/>
      <c r="CB263" s="24"/>
      <c r="CC263" s="24"/>
      <c r="CD263" s="24"/>
      <c r="CE263" s="24"/>
      <c r="CF263" s="24"/>
      <c r="CG263" s="24"/>
      <c r="CH263" s="24"/>
      <c r="CI263" s="24"/>
      <c r="CJ263" s="24"/>
      <c r="CK263" s="24"/>
      <c r="CL263" s="24"/>
      <c r="CM263" s="24"/>
      <c r="CN263" s="24"/>
      <c r="CO263" s="24"/>
      <c r="CP263" s="24"/>
      <c r="CQ263" s="24"/>
      <c r="CR263" s="24"/>
      <c r="CS263" s="24"/>
      <c r="CT263" s="24"/>
      <c r="CU263" s="24"/>
      <c r="CV263" s="24"/>
      <c r="CW263" s="24"/>
      <c r="CX263" s="24"/>
      <c r="CY263" s="24"/>
      <c r="CZ263" s="24"/>
      <c r="DA263" s="24"/>
      <c r="DB263" s="24"/>
      <c r="DC263" s="24"/>
      <c r="DD263" s="24"/>
      <c r="DE263" s="24"/>
      <c r="DF263" s="24"/>
      <c r="DG263" s="24"/>
      <c r="DH263" s="24"/>
      <c r="DI263" s="24"/>
      <c r="DJ263" s="24"/>
      <c r="DK263" s="24"/>
      <c r="DL263" s="24"/>
      <c r="DM263" s="24"/>
      <c r="DN263" s="24"/>
      <c r="DO263" s="24"/>
      <c r="DP263" s="24"/>
      <c r="DQ263" s="24"/>
      <c r="DR263" s="24"/>
      <c r="DS263" s="24"/>
      <c r="DT263" s="24"/>
      <c r="DU263" s="24"/>
      <c r="DV263" s="24"/>
      <c r="DW263" s="24"/>
      <c r="DX263" s="24"/>
      <c r="DY263" s="24"/>
      <c r="DZ263" s="24"/>
    </row>
    <row r="264" spans="2:130" s="7" customFormat="1" ht="49.5" customHeight="1" x14ac:dyDescent="0.2">
      <c r="B264" s="180"/>
      <c r="C264" s="181" t="s">
        <v>1038</v>
      </c>
      <c r="D264" s="182"/>
      <c r="E264" s="180"/>
      <c r="F264" s="180"/>
      <c r="G264" s="180"/>
      <c r="H264" s="180"/>
      <c r="I264" s="156">
        <f>I230+I243+I252+I263</f>
        <v>305120427.55000001</v>
      </c>
      <c r="J264" s="156">
        <f t="shared" ref="J264:R264" si="59">J230+J243+J252+J263</f>
        <v>1020826025</v>
      </c>
      <c r="K264" s="156">
        <f t="shared" si="59"/>
        <v>1325946452.55</v>
      </c>
      <c r="L264" s="156">
        <f t="shared" si="59"/>
        <v>112120427.55</v>
      </c>
      <c r="M264" s="156">
        <f t="shared" si="59"/>
        <v>0</v>
      </c>
      <c r="N264" s="156">
        <f t="shared" si="59"/>
        <v>0</v>
      </c>
      <c r="O264" s="156">
        <f t="shared" si="59"/>
        <v>0</v>
      </c>
      <c r="P264" s="156">
        <f t="shared" si="59"/>
        <v>1213826025</v>
      </c>
      <c r="Q264" s="156">
        <f t="shared" si="59"/>
        <v>0</v>
      </c>
      <c r="R264" s="156">
        <f t="shared" si="59"/>
        <v>0</v>
      </c>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c r="BK264" s="24"/>
      <c r="BL264" s="24"/>
      <c r="BM264" s="24"/>
      <c r="BN264" s="24"/>
      <c r="BO264" s="24"/>
      <c r="BP264" s="24"/>
      <c r="BQ264" s="24"/>
      <c r="BR264" s="24"/>
      <c r="BS264" s="24"/>
      <c r="BT264" s="24"/>
      <c r="BU264" s="24"/>
      <c r="BV264" s="24"/>
      <c r="BW264" s="24"/>
      <c r="BX264" s="24"/>
      <c r="BY264" s="24"/>
      <c r="BZ264" s="24"/>
      <c r="CA264" s="24"/>
      <c r="CB264" s="24"/>
      <c r="CC264" s="24"/>
      <c r="CD264" s="24"/>
      <c r="CE264" s="24"/>
      <c r="CF264" s="24"/>
      <c r="CG264" s="24"/>
      <c r="CH264" s="24"/>
      <c r="CI264" s="24"/>
      <c r="CJ264" s="24"/>
      <c r="CK264" s="24"/>
      <c r="CL264" s="24"/>
      <c r="CM264" s="24"/>
      <c r="CN264" s="24"/>
      <c r="CO264" s="24"/>
      <c r="CP264" s="24"/>
      <c r="CQ264" s="24"/>
      <c r="CR264" s="24"/>
      <c r="CS264" s="24"/>
      <c r="CT264" s="24"/>
      <c r="CU264" s="24"/>
      <c r="CV264" s="24"/>
      <c r="CW264" s="24"/>
      <c r="CX264" s="24"/>
      <c r="CY264" s="24"/>
      <c r="CZ264" s="24"/>
      <c r="DA264" s="24"/>
      <c r="DB264" s="24"/>
      <c r="DC264" s="24"/>
      <c r="DD264" s="24"/>
      <c r="DE264" s="24"/>
      <c r="DF264" s="24"/>
      <c r="DG264" s="24"/>
      <c r="DH264" s="24"/>
      <c r="DI264" s="24"/>
      <c r="DJ264" s="24"/>
      <c r="DK264" s="24"/>
      <c r="DL264" s="24"/>
      <c r="DM264" s="24"/>
      <c r="DN264" s="24"/>
      <c r="DO264" s="24"/>
      <c r="DP264" s="24"/>
      <c r="DQ264" s="24"/>
      <c r="DR264" s="24"/>
      <c r="DS264" s="24"/>
      <c r="DT264" s="24"/>
      <c r="DU264" s="24"/>
      <c r="DV264" s="24"/>
      <c r="DW264" s="24"/>
      <c r="DX264" s="24"/>
      <c r="DY264" s="24"/>
      <c r="DZ264" s="24"/>
    </row>
    <row r="265" spans="2:130" ht="50.25" customHeight="1" x14ac:dyDescent="0.2">
      <c r="B265" s="183"/>
      <c r="C265" s="184" t="s">
        <v>1039</v>
      </c>
      <c r="D265" s="185"/>
      <c r="E265" s="186"/>
      <c r="F265" s="186"/>
      <c r="G265" s="186"/>
      <c r="H265" s="186"/>
      <c r="I265" s="187">
        <f t="shared" ref="I265:R265" si="60">I264+I206+I123+I40</f>
        <v>1684296520.7399998</v>
      </c>
      <c r="J265" s="187">
        <f t="shared" si="60"/>
        <v>2470324687.9650002</v>
      </c>
      <c r="K265" s="187">
        <f t="shared" si="60"/>
        <v>4154621208.7049999</v>
      </c>
      <c r="L265" s="187">
        <f t="shared" si="60"/>
        <v>1491296520.7399998</v>
      </c>
      <c r="M265" s="187">
        <f t="shared" si="60"/>
        <v>0</v>
      </c>
      <c r="N265" s="187">
        <f t="shared" si="60"/>
        <v>0</v>
      </c>
      <c r="O265" s="187">
        <f t="shared" si="60"/>
        <v>0</v>
      </c>
      <c r="P265" s="187">
        <f t="shared" si="60"/>
        <v>2663324687.9650002</v>
      </c>
      <c r="Q265" s="187">
        <f t="shared" si="60"/>
        <v>0</v>
      </c>
      <c r="R265" s="187">
        <f t="shared" si="60"/>
        <v>0</v>
      </c>
    </row>
    <row r="266" spans="2:130" ht="19.5" customHeight="1" x14ac:dyDescent="0.2"/>
    <row r="267" spans="2:130" ht="16.5" customHeight="1" x14ac:dyDescent="0.2"/>
    <row r="268" spans="2:130" ht="27" customHeight="1" x14ac:dyDescent="0.2"/>
    <row r="269" spans="2:130" ht="33" customHeight="1" x14ac:dyDescent="0.2"/>
    <row r="270" spans="2:130" ht="17.25" customHeight="1" x14ac:dyDescent="0.2"/>
    <row r="273" spans="2:130" s="7" customFormat="1" x14ac:dyDescent="0.2">
      <c r="B273" s="24"/>
      <c r="C273" s="24"/>
      <c r="D273" s="24"/>
      <c r="E273" s="24"/>
      <c r="F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c r="BK273" s="24"/>
      <c r="BL273" s="24"/>
      <c r="BM273" s="24"/>
      <c r="BN273" s="24"/>
      <c r="BO273" s="24"/>
      <c r="BP273" s="24"/>
      <c r="BQ273" s="24"/>
      <c r="BR273" s="24"/>
      <c r="BS273" s="24"/>
      <c r="BT273" s="24"/>
      <c r="BU273" s="24"/>
      <c r="BV273" s="24"/>
      <c r="BW273" s="24"/>
      <c r="BX273" s="24"/>
      <c r="BY273" s="24"/>
      <c r="BZ273" s="24"/>
      <c r="CA273" s="24"/>
      <c r="CB273" s="24"/>
      <c r="CC273" s="24"/>
      <c r="CD273" s="24"/>
      <c r="CE273" s="24"/>
      <c r="CF273" s="24"/>
      <c r="CG273" s="24"/>
      <c r="CH273" s="24"/>
      <c r="CI273" s="24"/>
      <c r="CJ273" s="24"/>
      <c r="CK273" s="24"/>
      <c r="CL273" s="24"/>
      <c r="CM273" s="24"/>
      <c r="CN273" s="24"/>
      <c r="CO273" s="24"/>
      <c r="CP273" s="24"/>
      <c r="CQ273" s="24"/>
      <c r="CR273" s="24"/>
      <c r="CS273" s="24"/>
      <c r="CT273" s="24"/>
      <c r="CU273" s="24"/>
      <c r="CV273" s="24"/>
      <c r="CW273" s="24"/>
      <c r="CX273" s="24"/>
      <c r="CY273" s="24"/>
      <c r="CZ273" s="24"/>
      <c r="DA273" s="24"/>
      <c r="DB273" s="24"/>
      <c r="DC273" s="24"/>
      <c r="DD273" s="24"/>
      <c r="DE273" s="24"/>
      <c r="DF273" s="24"/>
      <c r="DG273" s="24"/>
      <c r="DH273" s="24"/>
      <c r="DI273" s="24"/>
      <c r="DJ273" s="24"/>
      <c r="DK273" s="24"/>
      <c r="DL273" s="24"/>
      <c r="DM273" s="24"/>
      <c r="DN273" s="24"/>
      <c r="DO273" s="24"/>
      <c r="DP273" s="24"/>
      <c r="DQ273" s="24"/>
      <c r="DR273" s="24"/>
      <c r="DS273" s="24"/>
      <c r="DT273" s="24"/>
      <c r="DU273" s="24"/>
      <c r="DV273" s="24"/>
      <c r="DW273" s="24"/>
      <c r="DX273" s="24"/>
      <c r="DY273" s="24"/>
      <c r="DZ273" s="24"/>
    </row>
    <row r="274" spans="2:130" ht="49.5" customHeight="1" x14ac:dyDescent="0.2"/>
    <row r="275" spans="2:130" ht="91.5" customHeight="1" x14ac:dyDescent="0.2"/>
    <row r="279" spans="2:130" s="7" customFormat="1" x14ac:dyDescent="0.2">
      <c r="B279" s="24"/>
      <c r="C279" s="24"/>
      <c r="D279" s="24"/>
      <c r="E279" s="24"/>
      <c r="F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c r="BB279" s="24"/>
      <c r="BC279" s="24"/>
      <c r="BD279" s="24"/>
      <c r="BE279" s="24"/>
      <c r="BF279" s="24"/>
      <c r="BG279" s="24"/>
      <c r="BH279" s="24"/>
      <c r="BI279" s="24"/>
      <c r="BJ279" s="24"/>
      <c r="BK279" s="24"/>
      <c r="BL279" s="24"/>
      <c r="BM279" s="24"/>
      <c r="BN279" s="24"/>
      <c r="BO279" s="24"/>
      <c r="BP279" s="24"/>
      <c r="BQ279" s="24"/>
      <c r="BR279" s="24"/>
      <c r="BS279" s="24"/>
      <c r="BT279" s="24"/>
      <c r="BU279" s="24"/>
      <c r="BV279" s="24"/>
      <c r="BW279" s="24"/>
      <c r="BX279" s="24"/>
      <c r="BY279" s="24"/>
      <c r="BZ279" s="24"/>
      <c r="CA279" s="24"/>
      <c r="CB279" s="24"/>
      <c r="CC279" s="24"/>
      <c r="CD279" s="24"/>
      <c r="CE279" s="24"/>
      <c r="CF279" s="24"/>
      <c r="CG279" s="24"/>
      <c r="CH279" s="24"/>
      <c r="CI279" s="24"/>
      <c r="CJ279" s="24"/>
      <c r="CK279" s="24"/>
      <c r="CL279" s="24"/>
      <c r="CM279" s="24"/>
      <c r="CN279" s="24"/>
      <c r="CO279" s="24"/>
      <c r="CP279" s="24"/>
      <c r="CQ279" s="24"/>
      <c r="CR279" s="24"/>
      <c r="CS279" s="24"/>
      <c r="CT279" s="24"/>
      <c r="CU279" s="24"/>
      <c r="CV279" s="24"/>
      <c r="CW279" s="24"/>
      <c r="CX279" s="24"/>
      <c r="CY279" s="24"/>
      <c r="CZ279" s="24"/>
      <c r="DA279" s="24"/>
      <c r="DB279" s="24"/>
      <c r="DC279" s="24"/>
      <c r="DD279" s="24"/>
      <c r="DE279" s="24"/>
      <c r="DF279" s="24"/>
      <c r="DG279" s="24"/>
      <c r="DH279" s="24"/>
      <c r="DI279" s="24"/>
      <c r="DJ279" s="24"/>
      <c r="DK279" s="24"/>
      <c r="DL279" s="24"/>
      <c r="DM279" s="24"/>
      <c r="DN279" s="24"/>
      <c r="DO279" s="24"/>
      <c r="DP279" s="24"/>
      <c r="DQ279" s="24"/>
      <c r="DR279" s="24"/>
      <c r="DS279" s="24"/>
      <c r="DT279" s="24"/>
      <c r="DU279" s="24"/>
      <c r="DV279" s="24"/>
      <c r="DW279" s="24"/>
      <c r="DX279" s="24"/>
      <c r="DY279" s="24"/>
      <c r="DZ279" s="24"/>
    </row>
    <row r="280" spans="2:130" ht="51" customHeight="1" x14ac:dyDescent="0.2"/>
    <row r="281" spans="2:130" ht="148.5" customHeight="1" x14ac:dyDescent="0.2"/>
    <row r="283" spans="2:130" ht="49.5" customHeight="1" x14ac:dyDescent="0.2"/>
    <row r="285" spans="2:130" s="7" customFormat="1" x14ac:dyDescent="0.2">
      <c r="B285" s="24"/>
      <c r="C285" s="24"/>
      <c r="D285" s="24"/>
      <c r="E285" s="24"/>
      <c r="F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c r="BE285" s="24"/>
      <c r="BF285" s="24"/>
      <c r="BG285" s="24"/>
      <c r="BH285" s="24"/>
      <c r="BI285" s="24"/>
      <c r="BJ285" s="24"/>
      <c r="BK285" s="24"/>
      <c r="BL285" s="24"/>
      <c r="BM285" s="24"/>
      <c r="BN285" s="24"/>
      <c r="BO285" s="24"/>
      <c r="BP285" s="24"/>
      <c r="BQ285" s="24"/>
      <c r="BR285" s="24"/>
      <c r="BS285" s="24"/>
      <c r="BT285" s="24"/>
      <c r="BU285" s="24"/>
      <c r="BV285" s="24"/>
      <c r="BW285" s="24"/>
      <c r="BX285" s="24"/>
      <c r="BY285" s="24"/>
      <c r="BZ285" s="24"/>
      <c r="CA285" s="24"/>
      <c r="CB285" s="24"/>
      <c r="CC285" s="24"/>
      <c r="CD285" s="24"/>
      <c r="CE285" s="24"/>
      <c r="CF285" s="24"/>
      <c r="CG285" s="24"/>
      <c r="CH285" s="24"/>
      <c r="CI285" s="24"/>
      <c r="CJ285" s="24"/>
      <c r="CK285" s="24"/>
      <c r="CL285" s="24"/>
      <c r="CM285" s="24"/>
      <c r="CN285" s="24"/>
      <c r="CO285" s="24"/>
      <c r="CP285" s="24"/>
      <c r="CQ285" s="24"/>
      <c r="CR285" s="24"/>
      <c r="CS285" s="24"/>
      <c r="CT285" s="24"/>
      <c r="CU285" s="24"/>
      <c r="CV285" s="24"/>
      <c r="CW285" s="24"/>
      <c r="CX285" s="24"/>
      <c r="CY285" s="24"/>
      <c r="CZ285" s="24"/>
      <c r="DA285" s="24"/>
      <c r="DB285" s="24"/>
      <c r="DC285" s="24"/>
      <c r="DD285" s="24"/>
      <c r="DE285" s="24"/>
      <c r="DF285" s="24"/>
      <c r="DG285" s="24"/>
      <c r="DH285" s="24"/>
      <c r="DI285" s="24"/>
      <c r="DJ285" s="24"/>
      <c r="DK285" s="24"/>
      <c r="DL285" s="24"/>
      <c r="DM285" s="24"/>
      <c r="DN285" s="24"/>
      <c r="DO285" s="24"/>
      <c r="DP285" s="24"/>
      <c r="DQ285" s="24"/>
      <c r="DR285" s="24"/>
      <c r="DS285" s="24"/>
      <c r="DT285" s="24"/>
      <c r="DU285" s="24"/>
      <c r="DV285" s="24"/>
      <c r="DW285" s="24"/>
      <c r="DX285" s="24"/>
      <c r="DY285" s="24"/>
      <c r="DZ285" s="24"/>
    </row>
    <row r="286" spans="2:130" s="7" customFormat="1" ht="30.75" customHeight="1" x14ac:dyDescent="0.2">
      <c r="B286" s="24"/>
      <c r="C286" s="24"/>
      <c r="D286" s="24"/>
      <c r="E286" s="24"/>
      <c r="F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c r="BE286" s="24"/>
      <c r="BF286" s="24"/>
      <c r="BG286" s="24"/>
      <c r="BH286" s="24"/>
      <c r="BI286" s="24"/>
      <c r="BJ286" s="24"/>
      <c r="BK286" s="24"/>
      <c r="BL286" s="24"/>
      <c r="BM286" s="24"/>
      <c r="BN286" s="24"/>
      <c r="BO286" s="24"/>
      <c r="BP286" s="24"/>
      <c r="BQ286" s="24"/>
      <c r="BR286" s="24"/>
      <c r="BS286" s="24"/>
      <c r="BT286" s="24"/>
      <c r="BU286" s="24"/>
      <c r="BV286" s="24"/>
      <c r="BW286" s="24"/>
      <c r="BX286" s="24"/>
      <c r="BY286" s="24"/>
      <c r="BZ286" s="24"/>
      <c r="CA286" s="24"/>
      <c r="CB286" s="24"/>
      <c r="CC286" s="24"/>
      <c r="CD286" s="24"/>
      <c r="CE286" s="24"/>
      <c r="CF286" s="24"/>
      <c r="CG286" s="24"/>
      <c r="CH286" s="24"/>
      <c r="CI286" s="24"/>
      <c r="CJ286" s="24"/>
      <c r="CK286" s="24"/>
      <c r="CL286" s="24"/>
      <c r="CM286" s="24"/>
      <c r="CN286" s="24"/>
      <c r="CO286" s="24"/>
      <c r="CP286" s="24"/>
      <c r="CQ286" s="24"/>
      <c r="CR286" s="24"/>
      <c r="CS286" s="24"/>
      <c r="CT286" s="24"/>
      <c r="CU286" s="24"/>
      <c r="CV286" s="24"/>
      <c r="CW286" s="24"/>
      <c r="CX286" s="24"/>
      <c r="CY286" s="24"/>
      <c r="CZ286" s="24"/>
      <c r="DA286" s="24"/>
      <c r="DB286" s="24"/>
      <c r="DC286" s="24"/>
      <c r="DD286" s="24"/>
      <c r="DE286" s="24"/>
      <c r="DF286" s="24"/>
      <c r="DG286" s="24"/>
      <c r="DH286" s="24"/>
      <c r="DI286" s="24"/>
      <c r="DJ286" s="24"/>
      <c r="DK286" s="24"/>
      <c r="DL286" s="24"/>
      <c r="DM286" s="24"/>
      <c r="DN286" s="24"/>
      <c r="DO286" s="24"/>
      <c r="DP286" s="24"/>
      <c r="DQ286" s="24"/>
      <c r="DR286" s="24"/>
      <c r="DS286" s="24"/>
      <c r="DT286" s="24"/>
      <c r="DU286" s="24"/>
      <c r="DV286" s="24"/>
      <c r="DW286" s="24"/>
      <c r="DX286" s="24"/>
      <c r="DY286" s="24"/>
      <c r="DZ286" s="24"/>
    </row>
    <row r="287" spans="2:130" ht="33" customHeight="1" x14ac:dyDescent="0.2"/>
    <row r="288" spans="2:130" ht="24" customHeight="1" x14ac:dyDescent="0.2"/>
    <row r="289" spans="2:130" ht="23.25" customHeight="1" x14ac:dyDescent="0.2"/>
    <row r="290" spans="2:130" ht="20.25" customHeight="1" x14ac:dyDescent="0.2"/>
    <row r="291" spans="2:130" ht="28.5" customHeight="1" x14ac:dyDescent="0.2"/>
    <row r="292" spans="2:130" ht="28.5" customHeight="1" x14ac:dyDescent="0.2"/>
    <row r="293" spans="2:130" ht="56.25" customHeight="1" x14ac:dyDescent="0.2"/>
    <row r="294" spans="2:130" ht="74.25" customHeight="1" x14ac:dyDescent="0.2"/>
    <row r="298" spans="2:130" s="7" customFormat="1" x14ac:dyDescent="0.2">
      <c r="B298" s="24"/>
      <c r="C298" s="24"/>
      <c r="D298" s="24"/>
      <c r="E298" s="24"/>
      <c r="F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c r="BI298" s="24"/>
      <c r="BJ298" s="24"/>
      <c r="BK298" s="24"/>
      <c r="BL298" s="24"/>
      <c r="BM298" s="24"/>
      <c r="BN298" s="24"/>
      <c r="BO298" s="24"/>
      <c r="BP298" s="24"/>
      <c r="BQ298" s="24"/>
      <c r="BR298" s="24"/>
      <c r="BS298" s="24"/>
      <c r="BT298" s="24"/>
      <c r="BU298" s="24"/>
      <c r="BV298" s="24"/>
      <c r="BW298" s="24"/>
      <c r="BX298" s="24"/>
      <c r="BY298" s="24"/>
      <c r="BZ298" s="24"/>
      <c r="CA298" s="24"/>
      <c r="CB298" s="24"/>
      <c r="CC298" s="24"/>
      <c r="CD298" s="24"/>
      <c r="CE298" s="24"/>
      <c r="CF298" s="24"/>
      <c r="CG298" s="24"/>
      <c r="CH298" s="24"/>
      <c r="CI298" s="24"/>
      <c r="CJ298" s="24"/>
      <c r="CK298" s="24"/>
      <c r="CL298" s="24"/>
      <c r="CM298" s="24"/>
      <c r="CN298" s="24"/>
      <c r="CO298" s="24"/>
      <c r="CP298" s="24"/>
      <c r="CQ298" s="24"/>
      <c r="CR298" s="24"/>
      <c r="CS298" s="24"/>
      <c r="CT298" s="24"/>
      <c r="CU298" s="24"/>
      <c r="CV298" s="24"/>
      <c r="CW298" s="24"/>
      <c r="CX298" s="24"/>
      <c r="CY298" s="24"/>
      <c r="CZ298" s="24"/>
      <c r="DA298" s="24"/>
      <c r="DB298" s="24"/>
      <c r="DC298" s="24"/>
      <c r="DD298" s="24"/>
      <c r="DE298" s="24"/>
      <c r="DF298" s="24"/>
      <c r="DG298" s="24"/>
      <c r="DH298" s="24"/>
      <c r="DI298" s="24"/>
      <c r="DJ298" s="24"/>
      <c r="DK298" s="24"/>
      <c r="DL298" s="24"/>
      <c r="DM298" s="24"/>
      <c r="DN298" s="24"/>
      <c r="DO298" s="24"/>
      <c r="DP298" s="24"/>
      <c r="DQ298" s="24"/>
      <c r="DR298" s="24"/>
      <c r="DS298" s="24"/>
      <c r="DT298" s="24"/>
      <c r="DU298" s="24"/>
      <c r="DV298" s="24"/>
      <c r="DW298" s="24"/>
      <c r="DX298" s="24"/>
      <c r="DY298" s="24"/>
      <c r="DZ298" s="24"/>
    </row>
    <row r="299" spans="2:130" ht="58.5" customHeight="1" x14ac:dyDescent="0.2"/>
    <row r="300" spans="2:130" ht="107.25" customHeight="1" x14ac:dyDescent="0.2"/>
    <row r="304" spans="2:130" s="7" customFormat="1" x14ac:dyDescent="0.2">
      <c r="B304" s="24"/>
      <c r="C304" s="24"/>
      <c r="D304" s="24"/>
      <c r="E304" s="24"/>
      <c r="F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4"/>
      <c r="CF304" s="24"/>
      <c r="CG304" s="24"/>
      <c r="CH304" s="24"/>
      <c r="CI304" s="24"/>
      <c r="CJ304" s="24"/>
      <c r="CK304" s="24"/>
      <c r="CL304" s="24"/>
      <c r="CM304" s="24"/>
      <c r="CN304" s="24"/>
      <c r="CO304" s="24"/>
      <c r="CP304" s="24"/>
      <c r="CQ304" s="24"/>
      <c r="CR304" s="24"/>
      <c r="CS304" s="24"/>
      <c r="CT304" s="24"/>
      <c r="CU304" s="24"/>
      <c r="CV304" s="24"/>
      <c r="CW304" s="24"/>
      <c r="CX304" s="24"/>
      <c r="CY304" s="24"/>
      <c r="CZ304" s="24"/>
      <c r="DA304" s="24"/>
      <c r="DB304" s="24"/>
      <c r="DC304" s="24"/>
      <c r="DD304" s="24"/>
      <c r="DE304" s="24"/>
      <c r="DF304" s="24"/>
      <c r="DG304" s="24"/>
      <c r="DH304" s="24"/>
      <c r="DI304" s="24"/>
      <c r="DJ304" s="24"/>
      <c r="DK304" s="24"/>
      <c r="DL304" s="24"/>
      <c r="DM304" s="24"/>
      <c r="DN304" s="24"/>
      <c r="DO304" s="24"/>
      <c r="DP304" s="24"/>
      <c r="DQ304" s="24"/>
      <c r="DR304" s="24"/>
      <c r="DS304" s="24"/>
      <c r="DT304" s="24"/>
      <c r="DU304" s="24"/>
      <c r="DV304" s="24"/>
      <c r="DW304" s="24"/>
      <c r="DX304" s="24"/>
      <c r="DY304" s="24"/>
      <c r="DZ304" s="24"/>
    </row>
    <row r="305" spans="2:130" ht="48" customHeight="1" x14ac:dyDescent="0.2"/>
    <row r="306" spans="2:130" ht="130.5" customHeight="1" x14ac:dyDescent="0.2"/>
    <row r="314" spans="2:130" s="7" customFormat="1" x14ac:dyDescent="0.2">
      <c r="B314" s="24"/>
      <c r="C314" s="24"/>
      <c r="D314" s="24"/>
      <c r="E314" s="24"/>
      <c r="F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4"/>
      <c r="CF314" s="24"/>
      <c r="CG314" s="24"/>
      <c r="CH314" s="24"/>
      <c r="CI314" s="24"/>
      <c r="CJ314" s="24"/>
      <c r="CK314" s="24"/>
      <c r="CL314" s="24"/>
      <c r="CM314" s="24"/>
      <c r="CN314" s="24"/>
      <c r="CO314" s="24"/>
      <c r="CP314" s="24"/>
      <c r="CQ314" s="24"/>
      <c r="CR314" s="24"/>
      <c r="CS314" s="24"/>
      <c r="CT314" s="24"/>
      <c r="CU314" s="24"/>
      <c r="CV314" s="24"/>
      <c r="CW314" s="24"/>
      <c r="CX314" s="24"/>
      <c r="CY314" s="24"/>
      <c r="CZ314" s="24"/>
      <c r="DA314" s="24"/>
      <c r="DB314" s="24"/>
      <c r="DC314" s="24"/>
      <c r="DD314" s="24"/>
      <c r="DE314" s="24"/>
      <c r="DF314" s="24"/>
      <c r="DG314" s="24"/>
      <c r="DH314" s="24"/>
      <c r="DI314" s="24"/>
      <c r="DJ314" s="24"/>
      <c r="DK314" s="24"/>
      <c r="DL314" s="24"/>
      <c r="DM314" s="24"/>
      <c r="DN314" s="24"/>
      <c r="DO314" s="24"/>
      <c r="DP314" s="24"/>
      <c r="DQ314" s="24"/>
      <c r="DR314" s="24"/>
      <c r="DS314" s="24"/>
      <c r="DT314" s="24"/>
      <c r="DU314" s="24"/>
      <c r="DV314" s="24"/>
      <c r="DW314" s="24"/>
      <c r="DX314" s="24"/>
      <c r="DY314" s="24"/>
      <c r="DZ314" s="24"/>
    </row>
    <row r="315" spans="2:130" ht="49.5" customHeight="1" x14ac:dyDescent="0.2"/>
    <row r="316" spans="2:130" ht="150.75" customHeight="1" x14ac:dyDescent="0.2"/>
    <row r="321" spans="2:130" s="7" customFormat="1" x14ac:dyDescent="0.2">
      <c r="B321" s="24"/>
      <c r="C321" s="24"/>
      <c r="D321" s="24"/>
      <c r="E321" s="24"/>
      <c r="F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4"/>
      <c r="CF321" s="24"/>
      <c r="CG321" s="24"/>
      <c r="CH321" s="24"/>
      <c r="CI321" s="24"/>
      <c r="CJ321" s="24"/>
      <c r="CK321" s="24"/>
      <c r="CL321" s="24"/>
      <c r="CM321" s="24"/>
      <c r="CN321" s="24"/>
      <c r="CO321" s="24"/>
      <c r="CP321" s="24"/>
      <c r="CQ321" s="24"/>
      <c r="CR321" s="24"/>
      <c r="CS321" s="24"/>
      <c r="CT321" s="24"/>
      <c r="CU321" s="24"/>
      <c r="CV321" s="24"/>
      <c r="CW321" s="24"/>
      <c r="CX321" s="24"/>
      <c r="CY321" s="24"/>
      <c r="CZ321" s="24"/>
      <c r="DA321" s="24"/>
      <c r="DB321" s="24"/>
      <c r="DC321" s="24"/>
      <c r="DD321" s="24"/>
      <c r="DE321" s="24"/>
      <c r="DF321" s="24"/>
      <c r="DG321" s="24"/>
      <c r="DH321" s="24"/>
      <c r="DI321" s="24"/>
      <c r="DJ321" s="24"/>
      <c r="DK321" s="24"/>
      <c r="DL321" s="24"/>
      <c r="DM321" s="24"/>
      <c r="DN321" s="24"/>
      <c r="DO321" s="24"/>
      <c r="DP321" s="24"/>
      <c r="DQ321" s="24"/>
      <c r="DR321" s="24"/>
      <c r="DS321" s="24"/>
      <c r="DT321" s="24"/>
      <c r="DU321" s="24"/>
      <c r="DV321" s="24"/>
      <c r="DW321" s="24"/>
      <c r="DX321" s="24"/>
      <c r="DY321" s="24"/>
      <c r="DZ321" s="24"/>
    </row>
    <row r="322" spans="2:130" ht="44.25" customHeight="1" x14ac:dyDescent="0.2"/>
    <row r="323" spans="2:130" ht="98.25" customHeight="1" x14ac:dyDescent="0.2"/>
    <row r="329" spans="2:130" s="7" customFormat="1" x14ac:dyDescent="0.2">
      <c r="B329" s="24"/>
      <c r="C329" s="24"/>
      <c r="D329" s="24"/>
      <c r="E329" s="24"/>
      <c r="F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4"/>
      <c r="CJ329" s="24"/>
      <c r="CK329" s="24"/>
      <c r="CL329" s="24"/>
      <c r="CM329" s="24"/>
      <c r="CN329" s="24"/>
      <c r="CO329" s="24"/>
      <c r="CP329" s="24"/>
      <c r="CQ329" s="24"/>
      <c r="CR329" s="24"/>
      <c r="CS329" s="24"/>
      <c r="CT329" s="24"/>
      <c r="CU329" s="24"/>
      <c r="CV329" s="24"/>
      <c r="CW329" s="24"/>
      <c r="CX329" s="24"/>
      <c r="CY329" s="24"/>
      <c r="CZ329" s="24"/>
      <c r="DA329" s="24"/>
      <c r="DB329" s="24"/>
      <c r="DC329" s="24"/>
      <c r="DD329" s="24"/>
      <c r="DE329" s="24"/>
      <c r="DF329" s="24"/>
      <c r="DG329" s="24"/>
      <c r="DH329" s="24"/>
      <c r="DI329" s="24"/>
      <c r="DJ329" s="24"/>
      <c r="DK329" s="24"/>
      <c r="DL329" s="24"/>
      <c r="DM329" s="24"/>
      <c r="DN329" s="24"/>
      <c r="DO329" s="24"/>
      <c r="DP329" s="24"/>
      <c r="DQ329" s="24"/>
      <c r="DR329" s="24"/>
      <c r="DS329" s="24"/>
      <c r="DT329" s="24"/>
      <c r="DU329" s="24"/>
      <c r="DV329" s="24"/>
      <c r="DW329" s="24"/>
      <c r="DX329" s="24"/>
      <c r="DY329" s="24"/>
      <c r="DZ329" s="24"/>
    </row>
    <row r="330" spans="2:130" ht="40.5" customHeight="1" x14ac:dyDescent="0.2"/>
    <row r="331" spans="2:130" ht="108" customHeight="1" x14ac:dyDescent="0.2"/>
    <row r="335" spans="2:130" s="7" customFormat="1" x14ac:dyDescent="0.2">
      <c r="B335" s="24"/>
      <c r="C335" s="24"/>
      <c r="D335" s="24"/>
      <c r="E335" s="24"/>
      <c r="F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c r="BI335" s="24"/>
      <c r="BJ335" s="24"/>
      <c r="BK335" s="24"/>
      <c r="BL335" s="24"/>
      <c r="BM335" s="24"/>
      <c r="BN335" s="24"/>
      <c r="BO335" s="24"/>
      <c r="BP335" s="24"/>
      <c r="BQ335" s="24"/>
      <c r="BR335" s="24"/>
      <c r="BS335" s="24"/>
      <c r="BT335" s="24"/>
      <c r="BU335" s="24"/>
      <c r="BV335" s="24"/>
      <c r="BW335" s="24"/>
      <c r="BX335" s="24"/>
      <c r="BY335" s="24"/>
      <c r="BZ335" s="24"/>
      <c r="CA335" s="24"/>
      <c r="CB335" s="24"/>
      <c r="CC335" s="24"/>
      <c r="CD335" s="24"/>
      <c r="CE335" s="24"/>
      <c r="CF335" s="24"/>
      <c r="CG335" s="24"/>
      <c r="CH335" s="24"/>
      <c r="CI335" s="24"/>
      <c r="CJ335" s="24"/>
      <c r="CK335" s="24"/>
      <c r="CL335" s="24"/>
      <c r="CM335" s="24"/>
      <c r="CN335" s="24"/>
      <c r="CO335" s="24"/>
      <c r="CP335" s="24"/>
      <c r="CQ335" s="24"/>
      <c r="CR335" s="24"/>
      <c r="CS335" s="24"/>
      <c r="CT335" s="24"/>
      <c r="CU335" s="24"/>
      <c r="CV335" s="24"/>
      <c r="CW335" s="24"/>
      <c r="CX335" s="24"/>
      <c r="CY335" s="24"/>
      <c r="CZ335" s="24"/>
      <c r="DA335" s="24"/>
      <c r="DB335" s="24"/>
      <c r="DC335" s="24"/>
      <c r="DD335" s="24"/>
      <c r="DE335" s="24"/>
      <c r="DF335" s="24"/>
      <c r="DG335" s="24"/>
      <c r="DH335" s="24"/>
      <c r="DI335" s="24"/>
      <c r="DJ335" s="24"/>
      <c r="DK335" s="24"/>
      <c r="DL335" s="24"/>
      <c r="DM335" s="24"/>
      <c r="DN335" s="24"/>
      <c r="DO335" s="24"/>
      <c r="DP335" s="24"/>
      <c r="DQ335" s="24"/>
      <c r="DR335" s="24"/>
      <c r="DS335" s="24"/>
      <c r="DT335" s="24"/>
      <c r="DU335" s="24"/>
      <c r="DV335" s="24"/>
      <c r="DW335" s="24"/>
      <c r="DX335" s="24"/>
      <c r="DY335" s="24"/>
      <c r="DZ335" s="24"/>
    </row>
    <row r="336" spans="2:130" s="7" customFormat="1" ht="24.75" customHeight="1" x14ac:dyDescent="0.2">
      <c r="B336" s="24"/>
      <c r="C336" s="24"/>
      <c r="D336" s="24"/>
      <c r="E336" s="24"/>
      <c r="F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c r="BI336" s="24"/>
      <c r="BJ336" s="24"/>
      <c r="BK336" s="24"/>
      <c r="BL336" s="24"/>
      <c r="BM336" s="24"/>
      <c r="BN336" s="24"/>
      <c r="BO336" s="24"/>
      <c r="BP336" s="24"/>
      <c r="BQ336" s="24"/>
      <c r="BR336" s="24"/>
      <c r="BS336" s="24"/>
      <c r="BT336" s="24"/>
      <c r="BU336" s="24"/>
      <c r="BV336" s="24"/>
      <c r="BW336" s="24"/>
      <c r="BX336" s="24"/>
      <c r="BY336" s="24"/>
      <c r="BZ336" s="24"/>
      <c r="CA336" s="24"/>
      <c r="CB336" s="24"/>
      <c r="CC336" s="24"/>
      <c r="CD336" s="24"/>
      <c r="CE336" s="24"/>
      <c r="CF336" s="24"/>
      <c r="CG336" s="24"/>
      <c r="CH336" s="24"/>
      <c r="CI336" s="24"/>
      <c r="CJ336" s="24"/>
      <c r="CK336" s="24"/>
      <c r="CL336" s="24"/>
      <c r="CM336" s="24"/>
      <c r="CN336" s="24"/>
      <c r="CO336" s="24"/>
      <c r="CP336" s="24"/>
      <c r="CQ336" s="24"/>
      <c r="CR336" s="24"/>
      <c r="CS336" s="24"/>
      <c r="CT336" s="24"/>
      <c r="CU336" s="24"/>
      <c r="CV336" s="24"/>
      <c r="CW336" s="24"/>
      <c r="CX336" s="24"/>
      <c r="CY336" s="24"/>
      <c r="CZ336" s="24"/>
      <c r="DA336" s="24"/>
      <c r="DB336" s="24"/>
      <c r="DC336" s="24"/>
      <c r="DD336" s="24"/>
      <c r="DE336" s="24"/>
      <c r="DF336" s="24"/>
      <c r="DG336" s="24"/>
      <c r="DH336" s="24"/>
      <c r="DI336" s="24"/>
      <c r="DJ336" s="24"/>
      <c r="DK336" s="24"/>
      <c r="DL336" s="24"/>
      <c r="DM336" s="24"/>
      <c r="DN336" s="24"/>
      <c r="DO336" s="24"/>
      <c r="DP336" s="24"/>
      <c r="DQ336" s="24"/>
      <c r="DR336" s="24"/>
      <c r="DS336" s="24"/>
      <c r="DT336" s="24"/>
      <c r="DU336" s="24"/>
      <c r="DV336" s="24"/>
      <c r="DW336" s="24"/>
      <c r="DX336" s="24"/>
      <c r="DY336" s="24"/>
      <c r="DZ336" s="24"/>
    </row>
    <row r="337" spans="2:130" ht="40.5" customHeight="1" x14ac:dyDescent="0.2"/>
    <row r="338" spans="2:130" ht="19.5" customHeight="1" x14ac:dyDescent="0.2"/>
    <row r="339" spans="2:130" ht="16.5" customHeight="1" x14ac:dyDescent="0.2"/>
    <row r="340" spans="2:130" ht="15.75" customHeight="1" x14ac:dyDescent="0.2"/>
    <row r="341" spans="2:130" ht="33" customHeight="1" x14ac:dyDescent="0.2"/>
    <row r="342" spans="2:130" ht="21" customHeight="1" x14ac:dyDescent="0.2"/>
    <row r="343" spans="2:130" ht="53.25" customHeight="1" x14ac:dyDescent="0.2"/>
    <row r="344" spans="2:130" ht="65.25" customHeight="1" x14ac:dyDescent="0.2"/>
    <row r="346" spans="2:130" ht="101.25" customHeight="1" x14ac:dyDescent="0.2"/>
    <row r="347" spans="2:130" ht="42.75" customHeight="1" x14ac:dyDescent="0.2"/>
    <row r="348" spans="2:130" s="7" customFormat="1" ht="34.5" customHeight="1" x14ac:dyDescent="0.2">
      <c r="B348" s="24"/>
      <c r="C348" s="24"/>
      <c r="D348" s="24"/>
      <c r="E348" s="24"/>
      <c r="F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c r="BB348" s="24"/>
      <c r="BC348" s="24"/>
      <c r="BD348" s="24"/>
      <c r="BE348" s="24"/>
      <c r="BF348" s="24"/>
      <c r="BG348" s="24"/>
      <c r="BH348" s="24"/>
      <c r="BI348" s="24"/>
      <c r="BJ348" s="24"/>
      <c r="BK348" s="24"/>
      <c r="BL348" s="24"/>
      <c r="BM348" s="24"/>
      <c r="BN348" s="24"/>
      <c r="BO348" s="24"/>
      <c r="BP348" s="24"/>
      <c r="BQ348" s="24"/>
      <c r="BR348" s="24"/>
      <c r="BS348" s="24"/>
      <c r="BT348" s="24"/>
      <c r="BU348" s="24"/>
      <c r="BV348" s="24"/>
      <c r="BW348" s="24"/>
      <c r="BX348" s="24"/>
      <c r="BY348" s="24"/>
      <c r="BZ348" s="24"/>
      <c r="CA348" s="24"/>
      <c r="CB348" s="24"/>
      <c r="CC348" s="24"/>
      <c r="CD348" s="24"/>
      <c r="CE348" s="24"/>
      <c r="CF348" s="24"/>
      <c r="CG348" s="24"/>
      <c r="CH348" s="24"/>
      <c r="CI348" s="24"/>
      <c r="CJ348" s="24"/>
      <c r="CK348" s="24"/>
      <c r="CL348" s="24"/>
      <c r="CM348" s="24"/>
      <c r="CN348" s="24"/>
      <c r="CO348" s="24"/>
      <c r="CP348" s="24"/>
      <c r="CQ348" s="24"/>
      <c r="CR348" s="24"/>
      <c r="CS348" s="24"/>
      <c r="CT348" s="24"/>
      <c r="CU348" s="24"/>
      <c r="CV348" s="24"/>
      <c r="CW348" s="24"/>
      <c r="CX348" s="24"/>
      <c r="CY348" s="24"/>
      <c r="CZ348" s="24"/>
      <c r="DA348" s="24"/>
      <c r="DB348" s="24"/>
      <c r="DC348" s="24"/>
      <c r="DD348" s="24"/>
      <c r="DE348" s="24"/>
      <c r="DF348" s="24"/>
      <c r="DG348" s="24"/>
      <c r="DH348" s="24"/>
      <c r="DI348" s="24"/>
      <c r="DJ348" s="24"/>
      <c r="DK348" s="24"/>
      <c r="DL348" s="24"/>
      <c r="DM348" s="24"/>
      <c r="DN348" s="24"/>
      <c r="DO348" s="24"/>
      <c r="DP348" s="24"/>
      <c r="DQ348" s="24"/>
      <c r="DR348" s="24"/>
      <c r="DS348" s="24"/>
      <c r="DT348" s="24"/>
      <c r="DU348" s="24"/>
      <c r="DV348" s="24"/>
      <c r="DW348" s="24"/>
      <c r="DX348" s="24"/>
      <c r="DY348" s="24"/>
      <c r="DZ348" s="24"/>
    </row>
    <row r="349" spans="2:130" ht="38.25" customHeight="1" x14ac:dyDescent="0.2"/>
    <row r="350" spans="2:130" ht="97.5" customHeight="1" x14ac:dyDescent="0.2"/>
    <row r="352" spans="2:130" s="7" customFormat="1" x14ac:dyDescent="0.2">
      <c r="B352" s="24"/>
      <c r="C352" s="24"/>
      <c r="D352" s="24"/>
      <c r="E352" s="24"/>
      <c r="F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c r="BB352" s="24"/>
      <c r="BC352" s="24"/>
      <c r="BD352" s="24"/>
      <c r="BE352" s="24"/>
      <c r="BF352" s="24"/>
      <c r="BG352" s="24"/>
      <c r="BH352" s="24"/>
      <c r="BI352" s="24"/>
      <c r="BJ352" s="24"/>
      <c r="BK352" s="24"/>
      <c r="BL352" s="24"/>
      <c r="BM352" s="24"/>
      <c r="BN352" s="24"/>
      <c r="BO352" s="24"/>
      <c r="BP352" s="24"/>
      <c r="BQ352" s="24"/>
      <c r="BR352" s="24"/>
      <c r="BS352" s="24"/>
      <c r="BT352" s="24"/>
      <c r="BU352" s="24"/>
      <c r="BV352" s="24"/>
      <c r="BW352" s="24"/>
      <c r="BX352" s="24"/>
      <c r="BY352" s="24"/>
      <c r="BZ352" s="24"/>
      <c r="CA352" s="24"/>
      <c r="CB352" s="24"/>
      <c r="CC352" s="24"/>
      <c r="CD352" s="24"/>
      <c r="CE352" s="24"/>
      <c r="CF352" s="24"/>
      <c r="CG352" s="24"/>
      <c r="CH352" s="24"/>
      <c r="CI352" s="24"/>
      <c r="CJ352" s="24"/>
      <c r="CK352" s="24"/>
      <c r="CL352" s="24"/>
      <c r="CM352" s="24"/>
      <c r="CN352" s="24"/>
      <c r="CO352" s="24"/>
      <c r="CP352" s="24"/>
      <c r="CQ352" s="24"/>
      <c r="CR352" s="24"/>
      <c r="CS352" s="24"/>
      <c r="CT352" s="24"/>
      <c r="CU352" s="24"/>
      <c r="CV352" s="24"/>
      <c r="CW352" s="24"/>
      <c r="CX352" s="24"/>
      <c r="CY352" s="24"/>
      <c r="CZ352" s="24"/>
      <c r="DA352" s="24"/>
      <c r="DB352" s="24"/>
      <c r="DC352" s="24"/>
      <c r="DD352" s="24"/>
      <c r="DE352" s="24"/>
      <c r="DF352" s="24"/>
      <c r="DG352" s="24"/>
      <c r="DH352" s="24"/>
      <c r="DI352" s="24"/>
      <c r="DJ352" s="24"/>
      <c r="DK352" s="24"/>
      <c r="DL352" s="24"/>
      <c r="DM352" s="24"/>
      <c r="DN352" s="24"/>
      <c r="DO352" s="24"/>
      <c r="DP352" s="24"/>
      <c r="DQ352" s="24"/>
      <c r="DR352" s="24"/>
      <c r="DS352" s="24"/>
      <c r="DT352" s="24"/>
      <c r="DU352" s="24"/>
      <c r="DV352" s="24"/>
      <c r="DW352" s="24"/>
      <c r="DX352" s="24"/>
      <c r="DY352" s="24"/>
      <c r="DZ352" s="24"/>
    </row>
    <row r="353" spans="2:130" ht="34.5" customHeight="1" x14ac:dyDescent="0.2"/>
    <row r="354" spans="2:130" ht="99" customHeight="1" x14ac:dyDescent="0.2"/>
    <row r="359" spans="2:130" s="7" customFormat="1" x14ac:dyDescent="0.2">
      <c r="B359" s="24"/>
      <c r="C359" s="24"/>
      <c r="D359" s="24"/>
      <c r="E359" s="24"/>
      <c r="F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c r="BB359" s="24"/>
      <c r="BC359" s="24"/>
      <c r="BD359" s="24"/>
      <c r="BE359" s="24"/>
      <c r="BF359" s="24"/>
      <c r="BG359" s="24"/>
      <c r="BH359" s="24"/>
      <c r="BI359" s="24"/>
      <c r="BJ359" s="24"/>
      <c r="BK359" s="24"/>
      <c r="BL359" s="24"/>
      <c r="BM359" s="24"/>
      <c r="BN359" s="24"/>
      <c r="BO359" s="24"/>
      <c r="BP359" s="24"/>
      <c r="BQ359" s="24"/>
      <c r="BR359" s="24"/>
      <c r="BS359" s="24"/>
      <c r="BT359" s="24"/>
      <c r="BU359" s="24"/>
      <c r="BV359" s="24"/>
      <c r="BW359" s="24"/>
      <c r="BX359" s="24"/>
      <c r="BY359" s="24"/>
      <c r="BZ359" s="24"/>
      <c r="CA359" s="24"/>
      <c r="CB359" s="24"/>
      <c r="CC359" s="24"/>
      <c r="CD359" s="24"/>
      <c r="CE359" s="24"/>
      <c r="CF359" s="24"/>
      <c r="CG359" s="24"/>
      <c r="CH359" s="24"/>
      <c r="CI359" s="24"/>
      <c r="CJ359" s="24"/>
      <c r="CK359" s="24"/>
      <c r="CL359" s="24"/>
      <c r="CM359" s="24"/>
      <c r="CN359" s="24"/>
      <c r="CO359" s="24"/>
      <c r="CP359" s="24"/>
      <c r="CQ359" s="24"/>
      <c r="CR359" s="24"/>
      <c r="CS359" s="24"/>
      <c r="CT359" s="24"/>
      <c r="CU359" s="24"/>
      <c r="CV359" s="24"/>
      <c r="CW359" s="24"/>
      <c r="CX359" s="24"/>
      <c r="CY359" s="24"/>
      <c r="CZ359" s="24"/>
      <c r="DA359" s="24"/>
      <c r="DB359" s="24"/>
      <c r="DC359" s="24"/>
      <c r="DD359" s="24"/>
      <c r="DE359" s="24"/>
      <c r="DF359" s="24"/>
      <c r="DG359" s="24"/>
      <c r="DH359" s="24"/>
      <c r="DI359" s="24"/>
      <c r="DJ359" s="24"/>
      <c r="DK359" s="24"/>
      <c r="DL359" s="24"/>
      <c r="DM359" s="24"/>
      <c r="DN359" s="24"/>
      <c r="DO359" s="24"/>
      <c r="DP359" s="24"/>
      <c r="DQ359" s="24"/>
      <c r="DR359" s="24"/>
      <c r="DS359" s="24"/>
      <c r="DT359" s="24"/>
      <c r="DU359" s="24"/>
      <c r="DV359" s="24"/>
      <c r="DW359" s="24"/>
      <c r="DX359" s="24"/>
      <c r="DY359" s="24"/>
      <c r="DZ359" s="24"/>
    </row>
    <row r="360" spans="2:130" ht="15.75" customHeight="1" x14ac:dyDescent="0.2"/>
    <row r="366" spans="2:130" s="7" customFormat="1" x14ac:dyDescent="0.2">
      <c r="B366" s="24"/>
      <c r="C366" s="24"/>
      <c r="D366" s="24"/>
      <c r="E366" s="24"/>
      <c r="F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c r="BB366" s="24"/>
      <c r="BC366" s="24"/>
      <c r="BD366" s="24"/>
      <c r="BE366" s="24"/>
      <c r="BF366" s="24"/>
      <c r="BG366" s="24"/>
      <c r="BH366" s="24"/>
      <c r="BI366" s="24"/>
      <c r="BJ366" s="24"/>
      <c r="BK366" s="24"/>
      <c r="BL366" s="24"/>
      <c r="BM366" s="24"/>
      <c r="BN366" s="24"/>
      <c r="BO366" s="24"/>
      <c r="BP366" s="24"/>
      <c r="BQ366" s="24"/>
      <c r="BR366" s="24"/>
      <c r="BS366" s="24"/>
      <c r="BT366" s="24"/>
      <c r="BU366" s="24"/>
      <c r="BV366" s="24"/>
      <c r="BW366" s="24"/>
      <c r="BX366" s="24"/>
      <c r="BY366" s="24"/>
      <c r="BZ366" s="24"/>
      <c r="CA366" s="24"/>
      <c r="CB366" s="24"/>
      <c r="CC366" s="24"/>
      <c r="CD366" s="24"/>
      <c r="CE366" s="24"/>
      <c r="CF366" s="24"/>
      <c r="CG366" s="24"/>
      <c r="CH366" s="24"/>
      <c r="CI366" s="24"/>
      <c r="CJ366" s="24"/>
      <c r="CK366" s="24"/>
      <c r="CL366" s="24"/>
      <c r="CM366" s="24"/>
      <c r="CN366" s="24"/>
      <c r="CO366" s="24"/>
      <c r="CP366" s="24"/>
      <c r="CQ366" s="24"/>
      <c r="CR366" s="24"/>
      <c r="CS366" s="24"/>
      <c r="CT366" s="24"/>
      <c r="CU366" s="24"/>
      <c r="CV366" s="24"/>
      <c r="CW366" s="24"/>
      <c r="CX366" s="24"/>
      <c r="CY366" s="24"/>
      <c r="CZ366" s="24"/>
      <c r="DA366" s="24"/>
      <c r="DB366" s="24"/>
      <c r="DC366" s="24"/>
      <c r="DD366" s="24"/>
      <c r="DE366" s="24"/>
      <c r="DF366" s="24"/>
      <c r="DG366" s="24"/>
      <c r="DH366" s="24"/>
      <c r="DI366" s="24"/>
      <c r="DJ366" s="24"/>
      <c r="DK366" s="24"/>
      <c r="DL366" s="24"/>
      <c r="DM366" s="24"/>
      <c r="DN366" s="24"/>
      <c r="DO366" s="24"/>
      <c r="DP366" s="24"/>
      <c r="DQ366" s="24"/>
      <c r="DR366" s="24"/>
      <c r="DS366" s="24"/>
      <c r="DT366" s="24"/>
      <c r="DU366" s="24"/>
      <c r="DV366" s="24"/>
      <c r="DW366" s="24"/>
      <c r="DX366" s="24"/>
      <c r="DY366" s="24"/>
      <c r="DZ366" s="24"/>
    </row>
    <row r="367" spans="2:130" ht="32.25" customHeight="1" x14ac:dyDescent="0.2"/>
  </sheetData>
  <mergeCells count="87">
    <mergeCell ref="O128:Q128"/>
    <mergeCell ref="C127:C129"/>
    <mergeCell ref="L210:Q210"/>
    <mergeCell ref="E128:E129"/>
    <mergeCell ref="F128:F129"/>
    <mergeCell ref="B2:R2"/>
    <mergeCell ref="B3:R3"/>
    <mergeCell ref="B4:R4"/>
    <mergeCell ref="B5:R5"/>
    <mergeCell ref="I6:K7"/>
    <mergeCell ref="O7:Q7"/>
    <mergeCell ref="C6:C8"/>
    <mergeCell ref="L6:Q6"/>
    <mergeCell ref="D7:D8"/>
    <mergeCell ref="R6:R7"/>
    <mergeCell ref="B6:B8"/>
    <mergeCell ref="G7:G8"/>
    <mergeCell ref="H7:H8"/>
    <mergeCell ref="R127:R128"/>
    <mergeCell ref="L7:N7"/>
    <mergeCell ref="C206:D206"/>
    <mergeCell ref="E45:E46"/>
    <mergeCell ref="G6:H6"/>
    <mergeCell ref="E127:F127"/>
    <mergeCell ref="I127:K128"/>
    <mergeCell ref="L127:Q127"/>
    <mergeCell ref="H128:H129"/>
    <mergeCell ref="H45:H46"/>
    <mergeCell ref="B43:R43"/>
    <mergeCell ref="D128:D129"/>
    <mergeCell ref="C130:D130"/>
    <mergeCell ref="G127:H127"/>
    <mergeCell ref="D45:D46"/>
    <mergeCell ref="I44:K45"/>
    <mergeCell ref="C253:D253"/>
    <mergeCell ref="C146:D146"/>
    <mergeCell ref="C164:D164"/>
    <mergeCell ref="B209:R209"/>
    <mergeCell ref="B210:B212"/>
    <mergeCell ref="C231:D231"/>
    <mergeCell ref="I210:K211"/>
    <mergeCell ref="E210:F210"/>
    <mergeCell ref="B208:R208"/>
    <mergeCell ref="B207:R207"/>
    <mergeCell ref="R210:R211"/>
    <mergeCell ref="C186:D186"/>
    <mergeCell ref="H211:H212"/>
    <mergeCell ref="C244:D244"/>
    <mergeCell ref="G210:H210"/>
    <mergeCell ref="C213:D213"/>
    <mergeCell ref="L211:N211"/>
    <mergeCell ref="O211:Q211"/>
    <mergeCell ref="E211:E212"/>
    <mergeCell ref="F211:F212"/>
    <mergeCell ref="G211:G212"/>
    <mergeCell ref="D211:D212"/>
    <mergeCell ref="C17:D17"/>
    <mergeCell ref="E6:F6"/>
    <mergeCell ref="E44:F44"/>
    <mergeCell ref="C9:D9"/>
    <mergeCell ref="C32:D32"/>
    <mergeCell ref="C40:D40"/>
    <mergeCell ref="E7:E8"/>
    <mergeCell ref="F7:F8"/>
    <mergeCell ref="C44:C46"/>
    <mergeCell ref="B42:R42"/>
    <mergeCell ref="G45:G46"/>
    <mergeCell ref="L44:Q44"/>
    <mergeCell ref="R44:R45"/>
    <mergeCell ref="L45:N45"/>
    <mergeCell ref="G44:H44"/>
    <mergeCell ref="L128:N128"/>
    <mergeCell ref="C47:D47"/>
    <mergeCell ref="C210:C212"/>
    <mergeCell ref="B41:R41"/>
    <mergeCell ref="B124:R124"/>
    <mergeCell ref="O45:Q45"/>
    <mergeCell ref="F45:F46"/>
    <mergeCell ref="B44:B46"/>
    <mergeCell ref="C103:D103"/>
    <mergeCell ref="C64:D64"/>
    <mergeCell ref="B125:R125"/>
    <mergeCell ref="B127:B129"/>
    <mergeCell ref="G128:G129"/>
    <mergeCell ref="C123:D123"/>
    <mergeCell ref="C91:D91"/>
    <mergeCell ref="B126:R126"/>
  </mergeCells>
  <phoneticPr fontId="13" type="noConversion"/>
  <pageMargins left="0.7" right="0.7" top="0.75" bottom="0.75" header="0.3" footer="0.3"/>
  <pageSetup paperSize="9" scale="3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X72"/>
  <sheetViews>
    <sheetView topLeftCell="A4" zoomScale="58" zoomScaleNormal="58" workbookViewId="0">
      <pane ySplit="9" topLeftCell="A13" activePane="bottomLeft" state="frozen"/>
      <selection activeCell="A4" sqref="A4"/>
      <selection pane="bottomLeft" activeCell="A4" sqref="A4"/>
    </sheetView>
  </sheetViews>
  <sheetFormatPr defaultRowHeight="15" x14ac:dyDescent="0.25"/>
  <cols>
    <col min="2" max="2" width="52.28515625" customWidth="1"/>
    <col min="3" max="3" width="34" customWidth="1"/>
    <col min="4" max="4" width="32.5703125" customWidth="1"/>
    <col min="5" max="6" width="14.28515625" customWidth="1"/>
    <col min="7" max="8" width="26.7109375" style="29" customWidth="1"/>
    <col min="9" max="9" width="31.7109375" style="29" customWidth="1"/>
    <col min="10" max="16" width="26.7109375" style="29" customWidth="1"/>
    <col min="17" max="17" width="23" style="29" customWidth="1"/>
    <col min="18" max="18" width="23.28515625" hidden="1" customWidth="1"/>
    <col min="19" max="19" width="22.7109375" style="36" customWidth="1"/>
    <col min="20" max="20" width="34.85546875" style="36" customWidth="1"/>
  </cols>
  <sheetData>
    <row r="1" spans="1:19" ht="15.75" thickBot="1" x14ac:dyDescent="0.3"/>
    <row r="2" spans="1:19" ht="45" customHeight="1" thickBot="1" x14ac:dyDescent="0.35">
      <c r="B2" s="241" t="s">
        <v>1040</v>
      </c>
      <c r="C2" s="242"/>
      <c r="D2" s="242"/>
      <c r="E2" s="242"/>
      <c r="F2" s="242"/>
      <c r="G2" s="242"/>
      <c r="H2" s="242"/>
      <c r="I2" s="242"/>
      <c r="J2" s="242"/>
      <c r="K2" s="242"/>
      <c r="L2" s="242"/>
      <c r="M2" s="242"/>
      <c r="N2" s="242"/>
      <c r="O2" s="242"/>
      <c r="P2" s="242"/>
      <c r="Q2" s="243"/>
    </row>
    <row r="3" spans="1:19" ht="16.5" customHeight="1" x14ac:dyDescent="0.25">
      <c r="B3" s="120" t="s">
        <v>1041</v>
      </c>
      <c r="C3" s="245" t="s">
        <v>1042</v>
      </c>
      <c r="D3" s="246"/>
      <c r="E3" s="237" t="s">
        <v>1043</v>
      </c>
      <c r="F3" s="238"/>
      <c r="G3" s="121" t="s">
        <v>1044</v>
      </c>
      <c r="H3" s="122"/>
      <c r="I3" s="123"/>
      <c r="J3" s="239" t="s">
        <v>1045</v>
      </c>
      <c r="K3" s="240"/>
      <c r="L3" s="240"/>
      <c r="M3" s="240"/>
      <c r="N3" s="240"/>
      <c r="O3" s="240"/>
      <c r="P3" s="189" t="s">
        <v>1046</v>
      </c>
      <c r="Q3" s="30"/>
    </row>
    <row r="4" spans="1:19" ht="27" customHeight="1" x14ac:dyDescent="0.25">
      <c r="B4" s="125"/>
      <c r="C4" s="87"/>
      <c r="D4" s="87"/>
      <c r="E4" s="2"/>
      <c r="F4" s="2"/>
      <c r="G4" s="190"/>
      <c r="H4" s="191"/>
      <c r="I4" s="191"/>
      <c r="J4" s="128"/>
      <c r="K4" s="128"/>
      <c r="L4" s="128"/>
      <c r="M4" s="128"/>
      <c r="N4" s="128"/>
      <c r="O4" s="128"/>
      <c r="P4" s="190"/>
      <c r="Q4" s="192"/>
    </row>
    <row r="5" spans="1:19" ht="16.5" customHeight="1" x14ac:dyDescent="0.25">
      <c r="B5" s="234" t="s">
        <v>1047</v>
      </c>
      <c r="C5" s="234"/>
      <c r="D5" s="234"/>
      <c r="E5" s="234"/>
      <c r="F5" s="234"/>
      <c r="G5" s="234"/>
      <c r="H5" s="234"/>
      <c r="I5" s="234"/>
      <c r="J5" s="234"/>
      <c r="K5" s="234"/>
      <c r="L5" s="234"/>
      <c r="M5" s="234"/>
      <c r="N5" s="234"/>
      <c r="O5" s="234"/>
      <c r="P5" s="234"/>
      <c r="Q5" s="234"/>
    </row>
    <row r="6" spans="1:19" ht="16.5" customHeight="1" x14ac:dyDescent="0.25">
      <c r="A6" s="132"/>
      <c r="B6" s="234"/>
      <c r="C6" s="234"/>
      <c r="D6" s="234"/>
      <c r="E6" s="234"/>
      <c r="F6" s="234"/>
      <c r="G6" s="234"/>
      <c r="H6" s="234"/>
      <c r="I6" s="234"/>
      <c r="J6" s="234"/>
      <c r="K6" s="234"/>
      <c r="L6" s="234"/>
      <c r="M6" s="234"/>
      <c r="N6" s="234"/>
      <c r="O6" s="234"/>
      <c r="P6" s="234"/>
      <c r="Q6" s="234"/>
    </row>
    <row r="7" spans="1:19" ht="16.5" customHeight="1" x14ac:dyDescent="0.25">
      <c r="B7" s="234"/>
      <c r="C7" s="234"/>
      <c r="D7" s="234"/>
      <c r="E7" s="234"/>
      <c r="F7" s="234"/>
      <c r="G7" s="234"/>
      <c r="H7" s="234"/>
      <c r="I7" s="234"/>
      <c r="J7" s="234"/>
      <c r="K7" s="234"/>
      <c r="L7" s="234"/>
      <c r="M7" s="234"/>
      <c r="N7" s="234"/>
      <c r="O7" s="234"/>
      <c r="P7" s="234"/>
      <c r="Q7" s="234"/>
    </row>
    <row r="8" spans="1:19" ht="16.5" customHeight="1" x14ac:dyDescent="0.25">
      <c r="B8" s="234"/>
      <c r="C8" s="234"/>
      <c r="D8" s="234"/>
      <c r="E8" s="234"/>
      <c r="F8" s="234"/>
      <c r="G8" s="234"/>
      <c r="H8" s="234"/>
      <c r="I8" s="234"/>
      <c r="J8" s="234"/>
      <c r="K8" s="234"/>
      <c r="L8" s="234"/>
      <c r="M8" s="234"/>
      <c r="N8" s="234"/>
      <c r="O8" s="234"/>
      <c r="P8" s="234"/>
      <c r="Q8" s="234"/>
    </row>
    <row r="9" spans="1:19" ht="16.5" customHeight="1" x14ac:dyDescent="0.25">
      <c r="B9" s="234"/>
      <c r="C9" s="234"/>
      <c r="D9" s="234"/>
      <c r="E9" s="234"/>
      <c r="F9" s="234"/>
      <c r="G9" s="234"/>
      <c r="H9" s="234"/>
      <c r="I9" s="234"/>
      <c r="J9" s="234"/>
      <c r="K9" s="234"/>
      <c r="L9" s="234"/>
      <c r="M9" s="234"/>
      <c r="N9" s="234"/>
      <c r="O9" s="234"/>
      <c r="P9" s="234"/>
      <c r="Q9" s="234"/>
    </row>
    <row r="10" spans="1:19" ht="32.25" customHeight="1" x14ac:dyDescent="0.25">
      <c r="B10" s="124"/>
      <c r="C10" s="231" t="s">
        <v>1048</v>
      </c>
      <c r="D10" s="231"/>
      <c r="E10" s="236" t="s">
        <v>1049</v>
      </c>
      <c r="F10" s="236"/>
      <c r="G10" s="230" t="s">
        <v>1050</v>
      </c>
      <c r="H10" s="230"/>
      <c r="I10" s="230"/>
      <c r="J10" s="231"/>
      <c r="K10" s="231"/>
      <c r="L10" s="231"/>
      <c r="M10" s="231"/>
      <c r="N10" s="231"/>
      <c r="O10" s="231"/>
      <c r="P10" s="124"/>
      <c r="Q10" s="124"/>
      <c r="S10" s="144"/>
    </row>
    <row r="11" spans="1:19" ht="71.25" customHeight="1" x14ac:dyDescent="0.25">
      <c r="B11" s="125" t="s">
        <v>1051</v>
      </c>
      <c r="C11" s="126" t="s">
        <v>1052</v>
      </c>
      <c r="D11" s="126" t="s">
        <v>1053</v>
      </c>
      <c r="E11" s="2" t="s">
        <v>1054</v>
      </c>
      <c r="F11" s="2" t="s">
        <v>1055</v>
      </c>
      <c r="G11" s="230"/>
      <c r="H11" s="230"/>
      <c r="I11" s="230"/>
      <c r="J11" s="228" t="s">
        <v>1056</v>
      </c>
      <c r="K11" s="232"/>
      <c r="L11" s="232"/>
      <c r="M11" s="228" t="s">
        <v>1057</v>
      </c>
      <c r="N11" s="229"/>
      <c r="O11" s="229"/>
      <c r="P11" s="228" t="s">
        <v>1058</v>
      </c>
      <c r="Q11" s="233" t="s">
        <v>1059</v>
      </c>
      <c r="R11" s="6" t="s">
        <v>1199</v>
      </c>
      <c r="S11" s="144"/>
    </row>
    <row r="12" spans="1:19" ht="33.75" customHeight="1" x14ac:dyDescent="0.25">
      <c r="B12" s="87"/>
      <c r="C12" s="127"/>
      <c r="D12" s="127"/>
      <c r="E12" s="2"/>
      <c r="F12" s="2"/>
      <c r="G12" s="128" t="s">
        <v>1060</v>
      </c>
      <c r="H12" s="128" t="s">
        <v>1061</v>
      </c>
      <c r="I12" s="128" t="s">
        <v>1062</v>
      </c>
      <c r="J12" s="128" t="s">
        <v>1063</v>
      </c>
      <c r="K12" s="128" t="s">
        <v>1064</v>
      </c>
      <c r="L12" s="128" t="s">
        <v>1065</v>
      </c>
      <c r="M12" s="128" t="s">
        <v>1066</v>
      </c>
      <c r="N12" s="128" t="s">
        <v>1067</v>
      </c>
      <c r="O12" s="128" t="s">
        <v>1068</v>
      </c>
      <c r="P12" s="228"/>
      <c r="Q12" s="233"/>
      <c r="R12" s="6"/>
    </row>
    <row r="13" spans="1:19" ht="120" customHeight="1" x14ac:dyDescent="0.25">
      <c r="B13" s="193" t="s">
        <v>1069</v>
      </c>
      <c r="C13" s="129" t="s">
        <v>1070</v>
      </c>
      <c r="D13" s="129" t="s">
        <v>1071</v>
      </c>
      <c r="E13" s="2">
        <v>2021</v>
      </c>
      <c r="F13" s="2">
        <v>2025</v>
      </c>
      <c r="G13" s="18">
        <f>'Action Plan'!I16</f>
        <v>1086652.05</v>
      </c>
      <c r="H13" s="18">
        <f>'Action Plan'!J16</f>
        <v>0</v>
      </c>
      <c r="I13" s="18">
        <f>G13+H13</f>
        <v>1086652.05</v>
      </c>
      <c r="J13" s="18">
        <f>G13</f>
        <v>1086652.05</v>
      </c>
      <c r="K13" s="18">
        <v>0</v>
      </c>
      <c r="L13" s="19">
        <f>J13+K13</f>
        <v>1086652.05</v>
      </c>
      <c r="M13" s="18">
        <v>0</v>
      </c>
      <c r="N13" s="18">
        <f>H13</f>
        <v>0</v>
      </c>
      <c r="O13" s="19">
        <f>M13+N13</f>
        <v>0</v>
      </c>
      <c r="P13" s="19">
        <v>0</v>
      </c>
      <c r="Q13" s="194">
        <f>I13/123</f>
        <v>8834.569512195123</v>
      </c>
      <c r="R13" s="4">
        <v>50000</v>
      </c>
    </row>
    <row r="14" spans="1:19" ht="127.5" customHeight="1" x14ac:dyDescent="0.25">
      <c r="B14" s="193" t="s">
        <v>1072</v>
      </c>
      <c r="C14" s="129" t="s">
        <v>1073</v>
      </c>
      <c r="D14" s="129" t="s">
        <v>1074</v>
      </c>
      <c r="E14" s="2">
        <v>2021</v>
      </c>
      <c r="F14" s="2">
        <v>2025</v>
      </c>
      <c r="G14" s="18">
        <f>'Action Plan'!I31</f>
        <v>10481982.975</v>
      </c>
      <c r="H14" s="18">
        <f>'Action Plan'!J31</f>
        <v>0</v>
      </c>
      <c r="I14" s="18">
        <f>G14+H14</f>
        <v>10481982.975</v>
      </c>
      <c r="J14" s="18">
        <f>G14</f>
        <v>10481982.975</v>
      </c>
      <c r="K14" s="18">
        <v>0</v>
      </c>
      <c r="L14" s="19">
        <f>J14+K14</f>
        <v>10481982.975</v>
      </c>
      <c r="M14" s="18">
        <v>0</v>
      </c>
      <c r="N14" s="18">
        <f>H14</f>
        <v>0</v>
      </c>
      <c r="O14" s="19">
        <f>M14+N14</f>
        <v>0</v>
      </c>
      <c r="P14" s="19">
        <v>0</v>
      </c>
      <c r="Q14" s="194">
        <f>I14/123</f>
        <v>85219.373780487804</v>
      </c>
      <c r="R14" s="4">
        <v>100000</v>
      </c>
    </row>
    <row r="15" spans="1:19" ht="162.75" customHeight="1" x14ac:dyDescent="0.25">
      <c r="B15" s="193" t="s">
        <v>1075</v>
      </c>
      <c r="C15" s="129" t="s">
        <v>1076</v>
      </c>
      <c r="D15" s="129" t="s">
        <v>1077</v>
      </c>
      <c r="E15" s="2">
        <v>2021</v>
      </c>
      <c r="F15" s="2">
        <v>2025</v>
      </c>
      <c r="G15" s="18">
        <f>'Action Plan'!I39</f>
        <v>10565088.35</v>
      </c>
      <c r="H15" s="18">
        <f>'Action Plan'!J39</f>
        <v>352189102.16499996</v>
      </c>
      <c r="I15" s="18">
        <f>G15+H15</f>
        <v>362754190.51499999</v>
      </c>
      <c r="J15" s="18">
        <f>G15</f>
        <v>10565088.35</v>
      </c>
      <c r="K15" s="18">
        <v>0</v>
      </c>
      <c r="L15" s="19">
        <f>J15+K15</f>
        <v>10565088.35</v>
      </c>
      <c r="M15" s="18">
        <v>0</v>
      </c>
      <c r="N15" s="18">
        <f>H15</f>
        <v>352189102.16499996</v>
      </c>
      <c r="O15" s="19">
        <f>M15+N15</f>
        <v>352189102.16499996</v>
      </c>
      <c r="P15" s="19">
        <v>0</v>
      </c>
      <c r="Q15" s="194">
        <f>I15/123</f>
        <v>2949221.0610975609</v>
      </c>
      <c r="R15" s="4">
        <v>100000</v>
      </c>
    </row>
    <row r="16" spans="1:19" ht="30" x14ac:dyDescent="0.25">
      <c r="B16" s="195" t="s">
        <v>1078</v>
      </c>
      <c r="C16" s="67"/>
      <c r="D16" s="67"/>
      <c r="E16" s="67"/>
      <c r="F16" s="67"/>
      <c r="G16" s="196">
        <f>G13+G14+G15</f>
        <v>22133723.375</v>
      </c>
      <c r="H16" s="196">
        <f>H13+H14+H15</f>
        <v>352189102.16499996</v>
      </c>
      <c r="I16" s="196">
        <f>I13+I14+I15</f>
        <v>374322825.53999996</v>
      </c>
      <c r="J16" s="196">
        <f t="shared" ref="J16:Q16" si="0">SUM(J13:J15)</f>
        <v>22133723.375</v>
      </c>
      <c r="K16" s="196">
        <f t="shared" si="0"/>
        <v>0</v>
      </c>
      <c r="L16" s="196">
        <f t="shared" si="0"/>
        <v>22133723.375</v>
      </c>
      <c r="M16" s="196">
        <f t="shared" si="0"/>
        <v>0</v>
      </c>
      <c r="N16" s="196">
        <f t="shared" si="0"/>
        <v>352189102.16499996</v>
      </c>
      <c r="O16" s="196">
        <f t="shared" si="0"/>
        <v>352189102.16499996</v>
      </c>
      <c r="P16" s="196">
        <f t="shared" si="0"/>
        <v>0</v>
      </c>
      <c r="Q16" s="196">
        <f t="shared" si="0"/>
        <v>3043275.0043902439</v>
      </c>
      <c r="R16" s="5">
        <v>5250000</v>
      </c>
      <c r="S16" s="144"/>
    </row>
    <row r="17" spans="1:18" ht="58.5" customHeight="1" x14ac:dyDescent="0.25">
      <c r="B17" s="234" t="s">
        <v>1079</v>
      </c>
      <c r="C17" s="244"/>
      <c r="D17" s="244"/>
      <c r="E17" s="244"/>
      <c r="F17" s="244"/>
      <c r="G17" s="244"/>
      <c r="H17" s="244"/>
      <c r="I17" s="244"/>
      <c r="J17" s="244"/>
      <c r="K17" s="244"/>
      <c r="L17" s="244"/>
      <c r="M17" s="244"/>
      <c r="N17" s="244"/>
      <c r="O17" s="244"/>
      <c r="P17" s="244"/>
      <c r="Q17" s="244"/>
    </row>
    <row r="18" spans="1:18" ht="30.75" customHeight="1" x14ac:dyDescent="0.25">
      <c r="B18" s="231" t="s">
        <v>1080</v>
      </c>
      <c r="C18" s="231" t="s">
        <v>1081</v>
      </c>
      <c r="D18" s="231"/>
      <c r="E18" s="236" t="s">
        <v>1082</v>
      </c>
      <c r="F18" s="236"/>
      <c r="G18" s="230" t="s">
        <v>1083</v>
      </c>
      <c r="H18" s="230"/>
      <c r="I18" s="230"/>
      <c r="J18" s="228"/>
      <c r="K18" s="228"/>
      <c r="L18" s="228"/>
      <c r="M18" s="228"/>
      <c r="N18" s="228"/>
      <c r="O18" s="228"/>
      <c r="P18" s="228" t="s">
        <v>1084</v>
      </c>
      <c r="Q18" s="197"/>
    </row>
    <row r="19" spans="1:18" ht="61.5" customHeight="1" x14ac:dyDescent="0.25">
      <c r="B19" s="231"/>
      <c r="C19" s="126" t="s">
        <v>1085</v>
      </c>
      <c r="D19" s="126" t="s">
        <v>1086</v>
      </c>
      <c r="E19" s="2" t="s">
        <v>1087</v>
      </c>
      <c r="F19" s="2" t="s">
        <v>1088</v>
      </c>
      <c r="G19" s="230"/>
      <c r="H19" s="230"/>
      <c r="I19" s="230"/>
      <c r="J19" s="228" t="s">
        <v>1089</v>
      </c>
      <c r="K19" s="232"/>
      <c r="L19" s="232"/>
      <c r="M19" s="228" t="s">
        <v>1090</v>
      </c>
      <c r="N19" s="229"/>
      <c r="O19" s="229"/>
      <c r="P19" s="228"/>
      <c r="Q19" s="233" t="s">
        <v>1091</v>
      </c>
      <c r="R19" s="6" t="s">
        <v>1200</v>
      </c>
    </row>
    <row r="20" spans="1:18" ht="33" customHeight="1" x14ac:dyDescent="0.25">
      <c r="B20" s="87"/>
      <c r="C20" s="127"/>
      <c r="D20" s="127"/>
      <c r="E20" s="2"/>
      <c r="F20" s="2"/>
      <c r="G20" s="128" t="s">
        <v>1092</v>
      </c>
      <c r="H20" s="128" t="s">
        <v>1093</v>
      </c>
      <c r="I20" s="128" t="s">
        <v>1094</v>
      </c>
      <c r="J20" s="128" t="s">
        <v>1095</v>
      </c>
      <c r="K20" s="128" t="s">
        <v>1096</v>
      </c>
      <c r="L20" s="128" t="s">
        <v>1097</v>
      </c>
      <c r="M20" s="128" t="s">
        <v>1098</v>
      </c>
      <c r="N20" s="128" t="s">
        <v>1099</v>
      </c>
      <c r="O20" s="128" t="s">
        <v>1100</v>
      </c>
      <c r="P20" s="228"/>
      <c r="Q20" s="233"/>
      <c r="R20" s="6"/>
    </row>
    <row r="21" spans="1:18" ht="105.75" customHeight="1" x14ac:dyDescent="0.25">
      <c r="B21" s="198" t="s">
        <v>1101</v>
      </c>
      <c r="C21" s="130" t="s">
        <v>1102</v>
      </c>
      <c r="D21" s="131" t="s">
        <v>1103</v>
      </c>
      <c r="E21" s="2">
        <v>2021</v>
      </c>
      <c r="F21" s="2">
        <v>2025</v>
      </c>
      <c r="G21" s="18">
        <f>'Action Plan'!I63</f>
        <v>26388761.650000002</v>
      </c>
      <c r="H21" s="18">
        <f>'Action Plan'!J63</f>
        <v>0</v>
      </c>
      <c r="I21" s="19">
        <f>SUM(G21:H21)</f>
        <v>26388761.650000002</v>
      </c>
      <c r="J21" s="18">
        <f>G21</f>
        <v>26388761.650000002</v>
      </c>
      <c r="K21" s="18">
        <v>0</v>
      </c>
      <c r="L21" s="19">
        <f t="shared" ref="L21:L26" si="1">J21+K21</f>
        <v>26388761.650000002</v>
      </c>
      <c r="M21" s="18">
        <v>0</v>
      </c>
      <c r="N21" s="18">
        <f t="shared" ref="N21:N26" si="2">H21</f>
        <v>0</v>
      </c>
      <c r="O21" s="19">
        <f>M21+N21</f>
        <v>0</v>
      </c>
      <c r="P21" s="19">
        <v>0</v>
      </c>
      <c r="Q21" s="194">
        <f>I21/123</f>
        <v>214542.77764227643</v>
      </c>
      <c r="R21" s="4">
        <v>125900000</v>
      </c>
    </row>
    <row r="22" spans="1:18" ht="111" customHeight="1" x14ac:dyDescent="0.25">
      <c r="B22" s="198" t="s">
        <v>1104</v>
      </c>
      <c r="C22" s="130" t="s">
        <v>1105</v>
      </c>
      <c r="D22" s="131" t="s">
        <v>1106</v>
      </c>
      <c r="E22" s="2">
        <v>2021</v>
      </c>
      <c r="F22" s="2">
        <v>2025</v>
      </c>
      <c r="G22" s="18">
        <f>'Action Plan'!I72</f>
        <v>181200</v>
      </c>
      <c r="H22" s="18">
        <f>'Action Plan'!J72</f>
        <v>0</v>
      </c>
      <c r="I22" s="19">
        <f>SUM(G22:H22)</f>
        <v>181200</v>
      </c>
      <c r="J22" s="18">
        <f>G22</f>
        <v>181200</v>
      </c>
      <c r="K22" s="18">
        <v>0</v>
      </c>
      <c r="L22" s="19">
        <f t="shared" si="1"/>
        <v>181200</v>
      </c>
      <c r="M22" s="18">
        <v>0</v>
      </c>
      <c r="N22" s="18">
        <f t="shared" si="2"/>
        <v>0</v>
      </c>
      <c r="O22" s="19">
        <f>M22+N22</f>
        <v>0</v>
      </c>
      <c r="P22" s="19">
        <v>0</v>
      </c>
      <c r="Q22" s="194">
        <f>I22/123</f>
        <v>1473.1707317073171</v>
      </c>
      <c r="R22" s="4">
        <v>525200000</v>
      </c>
    </row>
    <row r="23" spans="1:18" ht="143.25" customHeight="1" x14ac:dyDescent="0.25">
      <c r="B23" s="198" t="s">
        <v>1107</v>
      </c>
      <c r="C23" s="129" t="s">
        <v>1108</v>
      </c>
      <c r="D23" s="129" t="s">
        <v>1109</v>
      </c>
      <c r="E23" s="2">
        <v>2021</v>
      </c>
      <c r="F23" s="2">
        <v>2025</v>
      </c>
      <c r="G23" s="18">
        <f>'Action Plan'!I90</f>
        <v>10746278.609999999</v>
      </c>
      <c r="H23" s="18">
        <f>'Action Plan'!J90</f>
        <v>0</v>
      </c>
      <c r="I23" s="19">
        <f>SUM(G23:H23)</f>
        <v>10746278.609999999</v>
      </c>
      <c r="J23" s="18">
        <f>G23</f>
        <v>10746278.609999999</v>
      </c>
      <c r="K23" s="18">
        <v>0</v>
      </c>
      <c r="L23" s="19">
        <f t="shared" si="1"/>
        <v>10746278.609999999</v>
      </c>
      <c r="M23" s="18">
        <v>0</v>
      </c>
      <c r="N23" s="18">
        <f t="shared" si="2"/>
        <v>0</v>
      </c>
      <c r="O23" s="19">
        <f>M23+N23</f>
        <v>0</v>
      </c>
      <c r="P23" s="19">
        <v>0</v>
      </c>
      <c r="Q23" s="194">
        <f>I23/123</f>
        <v>87368.118780487799</v>
      </c>
      <c r="R23" s="4">
        <v>461720000</v>
      </c>
    </row>
    <row r="24" spans="1:18" ht="118.5" customHeight="1" x14ac:dyDescent="0.25">
      <c r="B24" s="198" t="s">
        <v>1110</v>
      </c>
      <c r="C24" s="130" t="s">
        <v>1111</v>
      </c>
      <c r="D24" s="131" t="s">
        <v>1112</v>
      </c>
      <c r="E24" s="2">
        <v>2021</v>
      </c>
      <c r="F24" s="2">
        <v>2025</v>
      </c>
      <c r="G24" s="18">
        <f>'Action Plan'!I102</f>
        <v>13799898.18</v>
      </c>
      <c r="H24" s="18">
        <f>'Action Plan'!J102</f>
        <v>615000000</v>
      </c>
      <c r="I24" s="19">
        <f>SUM(G24:H24)</f>
        <v>628799898.17999995</v>
      </c>
      <c r="J24" s="18">
        <f>G24</f>
        <v>13799898.18</v>
      </c>
      <c r="K24" s="18">
        <v>0</v>
      </c>
      <c r="L24" s="19">
        <f t="shared" si="1"/>
        <v>13799898.18</v>
      </c>
      <c r="M24" s="18">
        <v>0</v>
      </c>
      <c r="N24" s="18">
        <f t="shared" si="2"/>
        <v>615000000</v>
      </c>
      <c r="O24" s="19">
        <f>M24+N24</f>
        <v>615000000</v>
      </c>
      <c r="P24" s="19">
        <v>0</v>
      </c>
      <c r="Q24" s="194">
        <f>I24/123</f>
        <v>5112194.2941463413</v>
      </c>
      <c r="R24" s="3" t="s">
        <v>1201</v>
      </c>
    </row>
    <row r="25" spans="1:18" ht="120" customHeight="1" x14ac:dyDescent="0.25">
      <c r="B25" s="193" t="s">
        <v>1113</v>
      </c>
      <c r="C25" s="130" t="s">
        <v>1114</v>
      </c>
      <c r="D25" s="131" t="s">
        <v>1115</v>
      </c>
      <c r="E25" s="2">
        <v>2021</v>
      </c>
      <c r="F25" s="2">
        <v>2025</v>
      </c>
      <c r="G25" s="16">
        <f>'Action Plan'!I122</f>
        <v>24678124.299999997</v>
      </c>
      <c r="H25" s="16">
        <f>'Action Plan'!J122</f>
        <v>217892880</v>
      </c>
      <c r="I25" s="19">
        <f>SUM(G25:H25)</f>
        <v>242571004.30000001</v>
      </c>
      <c r="J25" s="18">
        <f>G25</f>
        <v>24678124.299999997</v>
      </c>
      <c r="K25" s="18">
        <v>0</v>
      </c>
      <c r="L25" s="19">
        <f t="shared" si="1"/>
        <v>24678124.299999997</v>
      </c>
      <c r="M25" s="16">
        <v>0</v>
      </c>
      <c r="N25" s="18">
        <f t="shared" si="2"/>
        <v>217892880</v>
      </c>
      <c r="O25" s="19">
        <f>M25+N25</f>
        <v>217892880</v>
      </c>
      <c r="P25" s="19">
        <v>0</v>
      </c>
      <c r="Q25" s="194">
        <f>I25/123</f>
        <v>1972121.9861788619</v>
      </c>
      <c r="R25" s="3"/>
    </row>
    <row r="26" spans="1:18" ht="30" x14ac:dyDescent="0.25">
      <c r="B26" s="195" t="s">
        <v>1116</v>
      </c>
      <c r="C26" s="67"/>
      <c r="D26" s="67"/>
      <c r="E26" s="67"/>
      <c r="F26" s="67"/>
      <c r="G26" s="199">
        <f t="shared" ref="G26:O26" si="3">SUM(G21:G25)</f>
        <v>75794262.74000001</v>
      </c>
      <c r="H26" s="199">
        <f t="shared" si="3"/>
        <v>832892880</v>
      </c>
      <c r="I26" s="199">
        <f t="shared" si="3"/>
        <v>908687142.74000001</v>
      </c>
      <c r="J26" s="199">
        <f t="shared" si="3"/>
        <v>75794262.74000001</v>
      </c>
      <c r="K26" s="82">
        <v>0</v>
      </c>
      <c r="L26" s="19">
        <f t="shared" si="1"/>
        <v>75794262.74000001</v>
      </c>
      <c r="M26" s="199">
        <f t="shared" si="3"/>
        <v>0</v>
      </c>
      <c r="N26" s="19">
        <f t="shared" si="2"/>
        <v>832892880</v>
      </c>
      <c r="O26" s="199">
        <f t="shared" si="3"/>
        <v>832892880</v>
      </c>
      <c r="P26" s="19">
        <v>0</v>
      </c>
      <c r="Q26" s="200">
        <f>SUM(Q21:Q25)</f>
        <v>7387700.347479675</v>
      </c>
      <c r="R26" s="5">
        <v>1112820000</v>
      </c>
    </row>
    <row r="27" spans="1:18" ht="67.5" customHeight="1" x14ac:dyDescent="0.25">
      <c r="B27" s="234" t="s">
        <v>1117</v>
      </c>
      <c r="C27" s="235"/>
      <c r="D27" s="235"/>
      <c r="E27" s="235"/>
      <c r="F27" s="235"/>
      <c r="G27" s="235"/>
      <c r="H27" s="235"/>
      <c r="I27" s="235"/>
      <c r="J27" s="235"/>
      <c r="K27" s="235"/>
      <c r="L27" s="235"/>
      <c r="M27" s="235"/>
      <c r="N27" s="235"/>
      <c r="O27" s="235"/>
      <c r="P27" s="235"/>
      <c r="Q27" s="235"/>
    </row>
    <row r="28" spans="1:18" ht="34.5" customHeight="1" x14ac:dyDescent="0.25">
      <c r="B28" s="231" t="s">
        <v>1118</v>
      </c>
      <c r="C28" s="231" t="s">
        <v>1119</v>
      </c>
      <c r="D28" s="231"/>
      <c r="E28" s="236" t="s">
        <v>1120</v>
      </c>
      <c r="F28" s="236"/>
      <c r="G28" s="230" t="s">
        <v>1121</v>
      </c>
      <c r="H28" s="230"/>
      <c r="I28" s="230"/>
      <c r="J28" s="228"/>
      <c r="K28" s="228"/>
      <c r="L28" s="228"/>
      <c r="M28" s="228"/>
      <c r="N28" s="228"/>
      <c r="O28" s="228"/>
      <c r="P28" s="228" t="s">
        <v>1122</v>
      </c>
      <c r="Q28" s="233" t="s">
        <v>1123</v>
      </c>
    </row>
    <row r="29" spans="1:18" ht="36" customHeight="1" x14ac:dyDescent="0.25">
      <c r="B29" s="231"/>
      <c r="C29" s="126" t="s">
        <v>1124</v>
      </c>
      <c r="D29" s="126" t="s">
        <v>1125</v>
      </c>
      <c r="E29" s="2" t="s">
        <v>1126</v>
      </c>
      <c r="F29" s="2" t="s">
        <v>1127</v>
      </c>
      <c r="G29" s="230"/>
      <c r="H29" s="230"/>
      <c r="I29" s="230"/>
      <c r="J29" s="228" t="s">
        <v>1128</v>
      </c>
      <c r="K29" s="232"/>
      <c r="L29" s="232"/>
      <c r="M29" s="228" t="s">
        <v>1129</v>
      </c>
      <c r="N29" s="229"/>
      <c r="O29" s="229"/>
      <c r="P29" s="228"/>
      <c r="Q29" s="233"/>
      <c r="R29" s="6" t="s">
        <v>1202</v>
      </c>
    </row>
    <row r="30" spans="1:18" ht="30" customHeight="1" x14ac:dyDescent="0.25">
      <c r="A30" s="50"/>
      <c r="B30" s="87"/>
      <c r="C30" s="127"/>
      <c r="D30" s="127"/>
      <c r="E30" s="2"/>
      <c r="F30" s="2"/>
      <c r="G30" s="128" t="s">
        <v>1130</v>
      </c>
      <c r="H30" s="128" t="s">
        <v>1131</v>
      </c>
      <c r="I30" s="128" t="s">
        <v>1132</v>
      </c>
      <c r="J30" s="128" t="s">
        <v>1133</v>
      </c>
      <c r="K30" s="128" t="s">
        <v>1134</v>
      </c>
      <c r="L30" s="128" t="s">
        <v>1135</v>
      </c>
      <c r="M30" s="128" t="s">
        <v>1136</v>
      </c>
      <c r="N30" s="128" t="s">
        <v>1137</v>
      </c>
      <c r="O30" s="128" t="s">
        <v>1138</v>
      </c>
      <c r="P30" s="228"/>
      <c r="Q30" s="233"/>
      <c r="R30" s="6"/>
    </row>
    <row r="31" spans="1:18" ht="129.75" customHeight="1" x14ac:dyDescent="0.25">
      <c r="B31" s="193" t="s">
        <v>1139</v>
      </c>
      <c r="C31" s="130" t="s">
        <v>1140</v>
      </c>
      <c r="D31" s="201" t="s">
        <v>1141</v>
      </c>
      <c r="E31" s="2">
        <v>2021</v>
      </c>
      <c r="F31" s="2">
        <v>2025</v>
      </c>
      <c r="G31" s="18">
        <f>'Action Plan'!I145</f>
        <v>27478869.300000001</v>
      </c>
      <c r="H31" s="18">
        <f>'Action Plan'!J145</f>
        <v>0</v>
      </c>
      <c r="I31" s="19">
        <f>SUM(G31:H31)</f>
        <v>27478869.300000001</v>
      </c>
      <c r="J31" s="18">
        <f>G31</f>
        <v>27478869.300000001</v>
      </c>
      <c r="K31" s="18">
        <v>0</v>
      </c>
      <c r="L31" s="19">
        <f>J31+K31</f>
        <v>27478869.300000001</v>
      </c>
      <c r="M31" s="18">
        <v>0</v>
      </c>
      <c r="N31" s="18">
        <f>H31</f>
        <v>0</v>
      </c>
      <c r="O31" s="19">
        <f>M31+N31</f>
        <v>0</v>
      </c>
      <c r="P31" s="19">
        <v>0</v>
      </c>
      <c r="Q31" s="194">
        <f>I31/123</f>
        <v>223405.44146341464</v>
      </c>
      <c r="R31" s="4">
        <v>529017000</v>
      </c>
    </row>
    <row r="32" spans="1:18" ht="144" customHeight="1" x14ac:dyDescent="0.25">
      <c r="B32" s="198" t="s">
        <v>1142</v>
      </c>
      <c r="C32" s="130" t="s">
        <v>1143</v>
      </c>
      <c r="D32" s="129"/>
      <c r="E32" s="2">
        <v>2021</v>
      </c>
      <c r="F32" s="2">
        <v>2025</v>
      </c>
      <c r="G32" s="18">
        <f>'Action Plan'!I163</f>
        <v>1187022200</v>
      </c>
      <c r="H32" s="18">
        <f>'Action Plan'!J163</f>
        <v>0</v>
      </c>
      <c r="I32" s="19">
        <f>SUM(G32:H32)</f>
        <v>1187022200</v>
      </c>
      <c r="J32" s="18">
        <f>G32</f>
        <v>1187022200</v>
      </c>
      <c r="K32" s="18">
        <v>0</v>
      </c>
      <c r="L32" s="19">
        <f>J32+K32</f>
        <v>1187022200</v>
      </c>
      <c r="M32" s="18">
        <v>0</v>
      </c>
      <c r="N32" s="18">
        <v>0</v>
      </c>
      <c r="O32" s="19">
        <f>M32+N32</f>
        <v>0</v>
      </c>
      <c r="P32" s="19">
        <v>0</v>
      </c>
      <c r="Q32" s="194">
        <f>I32/123</f>
        <v>9650586.991869919</v>
      </c>
      <c r="R32" s="4" t="s">
        <v>1203</v>
      </c>
    </row>
    <row r="33" spans="1:24" ht="171" customHeight="1" x14ac:dyDescent="0.25">
      <c r="B33" s="198" t="s">
        <v>1144</v>
      </c>
      <c r="C33" s="130" t="s">
        <v>1145</v>
      </c>
      <c r="D33" s="131" t="s">
        <v>1146</v>
      </c>
      <c r="E33" s="2">
        <v>2021</v>
      </c>
      <c r="F33" s="2">
        <v>2025</v>
      </c>
      <c r="G33" s="18">
        <f>'Action Plan'!I185</f>
        <v>33211826.174999997</v>
      </c>
      <c r="H33" s="18">
        <f>'Action Plan'!J185</f>
        <v>264416680.80000001</v>
      </c>
      <c r="I33" s="19">
        <f>SUM(G33:H33)</f>
        <v>297628506.97500002</v>
      </c>
      <c r="J33" s="18">
        <f>G33</f>
        <v>33211826.174999997</v>
      </c>
      <c r="K33" s="18">
        <v>0</v>
      </c>
      <c r="L33" s="19">
        <f>J33+K33</f>
        <v>33211826.174999997</v>
      </c>
      <c r="M33" s="18">
        <v>0</v>
      </c>
      <c r="N33" s="18">
        <f>H33</f>
        <v>264416680.80000001</v>
      </c>
      <c r="O33" s="19">
        <f>M33+N33</f>
        <v>264416680.80000001</v>
      </c>
      <c r="P33" s="19">
        <v>0</v>
      </c>
      <c r="Q33" s="194">
        <f>I33/123</f>
        <v>2419743.9591463418</v>
      </c>
      <c r="R33" s="4">
        <v>0</v>
      </c>
    </row>
    <row r="34" spans="1:24" s="38" customFormat="1" ht="123.75" customHeight="1" x14ac:dyDescent="0.25">
      <c r="A34" s="41"/>
      <c r="B34" s="202" t="s">
        <v>1147</v>
      </c>
      <c r="C34" s="130" t="s">
        <v>1148</v>
      </c>
      <c r="D34" s="203" t="s">
        <v>1149</v>
      </c>
      <c r="E34" s="2">
        <v>2021</v>
      </c>
      <c r="F34" s="2">
        <v>2025</v>
      </c>
      <c r="G34" s="18">
        <f>'Action Plan'!I205</f>
        <v>33535211.600000001</v>
      </c>
      <c r="H34" s="18">
        <f>'Action Plan'!J205</f>
        <v>0</v>
      </c>
      <c r="I34" s="19">
        <f>SUM(G34:H34)</f>
        <v>33535211.600000001</v>
      </c>
      <c r="J34" s="18">
        <f>G34</f>
        <v>33535211.600000001</v>
      </c>
      <c r="K34" s="18">
        <v>0</v>
      </c>
      <c r="L34" s="19">
        <f>J34+K34</f>
        <v>33535211.600000001</v>
      </c>
      <c r="M34" s="18">
        <v>0</v>
      </c>
      <c r="N34" s="18">
        <f>H34</f>
        <v>0</v>
      </c>
      <c r="O34" s="19">
        <f>M34+N34</f>
        <v>0</v>
      </c>
      <c r="P34" s="19">
        <v>0</v>
      </c>
      <c r="Q34" s="204">
        <f>I34/123</f>
        <v>272643.9967479675</v>
      </c>
      <c r="R34" s="39"/>
      <c r="S34" s="40"/>
      <c r="T34" s="40"/>
      <c r="U34" s="41"/>
      <c r="V34" s="41"/>
      <c r="W34" s="41"/>
      <c r="X34" s="146"/>
    </row>
    <row r="35" spans="1:24" ht="30" x14ac:dyDescent="0.25">
      <c r="B35" s="195" t="s">
        <v>1150</v>
      </c>
      <c r="C35" s="67"/>
      <c r="D35" s="67"/>
      <c r="E35" s="67"/>
      <c r="F35" s="67"/>
      <c r="G35" s="199">
        <f t="shared" ref="G35:Q35" si="4">SUM(G31:G34)</f>
        <v>1281248107.0749998</v>
      </c>
      <c r="H35" s="199">
        <f t="shared" si="4"/>
        <v>264416680.80000001</v>
      </c>
      <c r="I35" s="199">
        <f t="shared" si="4"/>
        <v>1545664787.875</v>
      </c>
      <c r="J35" s="199">
        <f t="shared" si="4"/>
        <v>1281248107.0749998</v>
      </c>
      <c r="K35" s="199">
        <v>0</v>
      </c>
      <c r="L35" s="199">
        <f t="shared" si="4"/>
        <v>1281248107.0749998</v>
      </c>
      <c r="M35" s="199">
        <f t="shared" si="4"/>
        <v>0</v>
      </c>
      <c r="N35" s="18">
        <f>H35</f>
        <v>264416680.80000001</v>
      </c>
      <c r="O35" s="199">
        <f t="shared" si="4"/>
        <v>264416680.80000001</v>
      </c>
      <c r="P35" s="205">
        <f t="shared" si="4"/>
        <v>0</v>
      </c>
      <c r="Q35" s="199">
        <f t="shared" si="4"/>
        <v>12566380.389227642</v>
      </c>
      <c r="R35" s="5">
        <v>535117000</v>
      </c>
    </row>
    <row r="36" spans="1:24" ht="48" customHeight="1" x14ac:dyDescent="0.25">
      <c r="B36" s="234" t="s">
        <v>1151</v>
      </c>
      <c r="C36" s="235"/>
      <c r="D36" s="235"/>
      <c r="E36" s="235"/>
      <c r="F36" s="235"/>
      <c r="G36" s="235"/>
      <c r="H36" s="235"/>
      <c r="I36" s="235"/>
      <c r="J36" s="235"/>
      <c r="K36" s="235"/>
      <c r="L36" s="235"/>
      <c r="M36" s="235"/>
      <c r="N36" s="235"/>
      <c r="O36" s="235"/>
      <c r="P36" s="235"/>
      <c r="Q36" s="235"/>
    </row>
    <row r="37" spans="1:24" ht="38.25" customHeight="1" x14ac:dyDescent="0.25">
      <c r="B37" s="231" t="s">
        <v>1152</v>
      </c>
      <c r="C37" s="231" t="s">
        <v>1153</v>
      </c>
      <c r="D37" s="231"/>
      <c r="E37" s="236" t="s">
        <v>1154</v>
      </c>
      <c r="F37" s="236"/>
      <c r="G37" s="247" t="s">
        <v>1155</v>
      </c>
      <c r="H37" s="247"/>
      <c r="I37" s="247"/>
      <c r="J37" s="228"/>
      <c r="K37" s="228"/>
      <c r="L37" s="228"/>
      <c r="M37" s="228"/>
      <c r="N37" s="228"/>
      <c r="O37" s="228"/>
      <c r="P37" s="228" t="s">
        <v>1156</v>
      </c>
      <c r="Q37" s="233" t="s">
        <v>1157</v>
      </c>
    </row>
    <row r="38" spans="1:24" ht="43.5" customHeight="1" x14ac:dyDescent="0.25">
      <c r="A38" s="50"/>
      <c r="B38" s="231"/>
      <c r="C38" s="126" t="s">
        <v>1158</v>
      </c>
      <c r="D38" s="126" t="s">
        <v>1159</v>
      </c>
      <c r="E38" s="2" t="s">
        <v>1160</v>
      </c>
      <c r="F38" s="2" t="s">
        <v>1161</v>
      </c>
      <c r="G38" s="247"/>
      <c r="H38" s="247"/>
      <c r="I38" s="247"/>
      <c r="J38" s="228" t="s">
        <v>1162</v>
      </c>
      <c r="K38" s="232"/>
      <c r="L38" s="232"/>
      <c r="M38" s="228" t="s">
        <v>1163</v>
      </c>
      <c r="N38" s="229"/>
      <c r="O38" s="229"/>
      <c r="P38" s="228"/>
      <c r="Q38" s="233"/>
      <c r="R38" s="6" t="s">
        <v>1204</v>
      </c>
    </row>
    <row r="39" spans="1:24" ht="30.75" customHeight="1" x14ac:dyDescent="0.25">
      <c r="B39" s="87"/>
      <c r="C39" s="127"/>
      <c r="D39" s="127"/>
      <c r="E39" s="2"/>
      <c r="F39" s="2"/>
      <c r="G39" s="128" t="s">
        <v>1164</v>
      </c>
      <c r="H39" s="128" t="s">
        <v>1165</v>
      </c>
      <c r="I39" s="128" t="s">
        <v>1166</v>
      </c>
      <c r="J39" s="128" t="s">
        <v>1167</v>
      </c>
      <c r="K39" s="128" t="s">
        <v>1168</v>
      </c>
      <c r="L39" s="128" t="s">
        <v>1169</v>
      </c>
      <c r="M39" s="128" t="s">
        <v>1170</v>
      </c>
      <c r="N39" s="128" t="s">
        <v>1171</v>
      </c>
      <c r="O39" s="128" t="s">
        <v>1172</v>
      </c>
      <c r="P39" s="228"/>
      <c r="Q39" s="233"/>
      <c r="R39" s="6"/>
    </row>
    <row r="40" spans="1:24" ht="192.75" customHeight="1" x14ac:dyDescent="0.25">
      <c r="B40" s="206" t="s">
        <v>1173</v>
      </c>
      <c r="C40" s="131" t="s">
        <v>1174</v>
      </c>
      <c r="D40" s="131" t="s">
        <v>1175</v>
      </c>
      <c r="E40" s="2">
        <v>2021</v>
      </c>
      <c r="F40" s="2">
        <v>2025</v>
      </c>
      <c r="G40" s="16">
        <f>'Action Plan'!I230</f>
        <v>242748326.5</v>
      </c>
      <c r="H40" s="16">
        <f>'Action Plan'!J230</f>
        <v>1020826025</v>
      </c>
      <c r="I40" s="17">
        <f>SUM(G40:H40)</f>
        <v>1263574351.5</v>
      </c>
      <c r="J40" s="16">
        <f>G40-193000000</f>
        <v>49748326.5</v>
      </c>
      <c r="K40" s="16">
        <v>0</v>
      </c>
      <c r="L40" s="17">
        <f>J40+K40</f>
        <v>49748326.5</v>
      </c>
      <c r="M40" s="16">
        <v>193000000</v>
      </c>
      <c r="N40" s="16">
        <f>H40</f>
        <v>1020826025</v>
      </c>
      <c r="O40" s="17">
        <f>M40+N40</f>
        <v>1213826025</v>
      </c>
      <c r="P40" s="17">
        <v>0</v>
      </c>
      <c r="Q40" s="194">
        <f>I40/123</f>
        <v>10272962.207317073</v>
      </c>
      <c r="R40" s="4" t="s">
        <v>1205</v>
      </c>
    </row>
    <row r="41" spans="1:24" ht="123" customHeight="1" x14ac:dyDescent="0.25">
      <c r="B41" s="206" t="s">
        <v>1176</v>
      </c>
      <c r="C41" s="130" t="s">
        <v>1177</v>
      </c>
      <c r="D41" s="130" t="s">
        <v>1178</v>
      </c>
      <c r="E41" s="2">
        <v>2021</v>
      </c>
      <c r="F41" s="2">
        <v>2025</v>
      </c>
      <c r="G41" s="16">
        <f>'Action Plan'!I243</f>
        <v>19608683.625</v>
      </c>
      <c r="H41" s="16">
        <f>'Action Plan'!J243</f>
        <v>0</v>
      </c>
      <c r="I41" s="17">
        <f>SUM(G41:H41)</f>
        <v>19608683.625</v>
      </c>
      <c r="J41" s="16">
        <f>G41</f>
        <v>19608683.625</v>
      </c>
      <c r="K41" s="16">
        <v>0</v>
      </c>
      <c r="L41" s="17">
        <f>J41+K41</f>
        <v>19608683.625</v>
      </c>
      <c r="M41" s="16">
        <v>0</v>
      </c>
      <c r="N41" s="16">
        <f>H41</f>
        <v>0</v>
      </c>
      <c r="O41" s="17">
        <f>M41+N41</f>
        <v>0</v>
      </c>
      <c r="P41" s="17">
        <v>0</v>
      </c>
      <c r="Q41" s="194">
        <f>I41/123</f>
        <v>159420.19207317074</v>
      </c>
      <c r="R41" s="4" t="s">
        <v>1206</v>
      </c>
    </row>
    <row r="42" spans="1:24" ht="146.25" customHeight="1" x14ac:dyDescent="0.25">
      <c r="B42" s="202" t="s">
        <v>1179</v>
      </c>
      <c r="C42" s="130" t="s">
        <v>1180</v>
      </c>
      <c r="D42" s="131" t="s">
        <v>1181</v>
      </c>
      <c r="E42" s="2">
        <v>2021</v>
      </c>
      <c r="F42" s="2">
        <v>2025</v>
      </c>
      <c r="G42" s="18">
        <f>'Action Plan'!I252</f>
        <v>20811225.599999998</v>
      </c>
      <c r="H42" s="18">
        <f>'Action Plan'!J252</f>
        <v>0</v>
      </c>
      <c r="I42" s="17">
        <f>SUM(G42:H42)</f>
        <v>20811225.599999998</v>
      </c>
      <c r="J42" s="16">
        <f>G42</f>
        <v>20811225.599999998</v>
      </c>
      <c r="K42" s="18">
        <v>0</v>
      </c>
      <c r="L42" s="17">
        <f>J42+K42</f>
        <v>20811225.599999998</v>
      </c>
      <c r="M42" s="18">
        <v>0</v>
      </c>
      <c r="N42" s="16">
        <f>H42</f>
        <v>0</v>
      </c>
      <c r="O42" s="17">
        <f>M42+N42</f>
        <v>0</v>
      </c>
      <c r="P42" s="19">
        <v>0</v>
      </c>
      <c r="Q42" s="194">
        <f>I42/123</f>
        <v>169196.95609756096</v>
      </c>
      <c r="R42" s="4" t="s">
        <v>1207</v>
      </c>
    </row>
    <row r="43" spans="1:24" ht="177.75" customHeight="1" x14ac:dyDescent="0.25">
      <c r="B43" s="202" t="s">
        <v>1182</v>
      </c>
      <c r="C43" s="130" t="s">
        <v>1183</v>
      </c>
      <c r="D43" s="131" t="s">
        <v>1184</v>
      </c>
      <c r="E43" s="2">
        <v>2021</v>
      </c>
      <c r="F43" s="2">
        <v>2025</v>
      </c>
      <c r="G43" s="18">
        <f>'Action Plan'!I263</f>
        <v>21952191.824999999</v>
      </c>
      <c r="H43" s="18">
        <f>'Action Plan'!J263</f>
        <v>0</v>
      </c>
      <c r="I43" s="17">
        <f>SUM(G43:H43)</f>
        <v>21952191.824999999</v>
      </c>
      <c r="J43" s="16">
        <f>G43</f>
        <v>21952191.824999999</v>
      </c>
      <c r="K43" s="18">
        <v>0</v>
      </c>
      <c r="L43" s="17">
        <f>J43+K43</f>
        <v>21952191.824999999</v>
      </c>
      <c r="M43" s="18">
        <v>0</v>
      </c>
      <c r="N43" s="16">
        <f>H43</f>
        <v>0</v>
      </c>
      <c r="O43" s="17">
        <f>M43+N43</f>
        <v>0</v>
      </c>
      <c r="P43" s="19">
        <v>0</v>
      </c>
      <c r="Q43" s="194">
        <f>I43/123</f>
        <v>178473.10426829266</v>
      </c>
      <c r="R43" s="4"/>
    </row>
    <row r="44" spans="1:24" ht="38.25" customHeight="1" x14ac:dyDescent="0.25">
      <c r="B44" s="195" t="s">
        <v>1185</v>
      </c>
      <c r="C44" s="67"/>
      <c r="D44" s="67"/>
      <c r="E44" s="67"/>
      <c r="F44" s="67"/>
      <c r="G44" s="199">
        <f>SUM(G40:G43)</f>
        <v>305120427.55000001</v>
      </c>
      <c r="H44" s="199">
        <f t="shared" ref="H44:Q44" si="5">SUM(H40:H43)</f>
        <v>1020826025</v>
      </c>
      <c r="I44" s="199">
        <f t="shared" si="5"/>
        <v>1325946452.55</v>
      </c>
      <c r="J44" s="199">
        <f t="shared" si="5"/>
        <v>112120427.55</v>
      </c>
      <c r="K44" s="199">
        <f t="shared" si="5"/>
        <v>0</v>
      </c>
      <c r="L44" s="199">
        <f t="shared" si="5"/>
        <v>112120427.55</v>
      </c>
      <c r="M44" s="199">
        <f t="shared" si="5"/>
        <v>193000000</v>
      </c>
      <c r="N44" s="199">
        <f t="shared" si="5"/>
        <v>1020826025</v>
      </c>
      <c r="O44" s="199">
        <f t="shared" si="5"/>
        <v>1213826025</v>
      </c>
      <c r="P44" s="199">
        <f t="shared" si="5"/>
        <v>0</v>
      </c>
      <c r="Q44" s="199">
        <f t="shared" si="5"/>
        <v>10780052.459756097</v>
      </c>
      <c r="R44" s="5">
        <v>0</v>
      </c>
    </row>
    <row r="45" spans="1:24" ht="64.5" customHeight="1" x14ac:dyDescent="0.25">
      <c r="B45" s="207" t="s">
        <v>1186</v>
      </c>
      <c r="C45" s="208"/>
      <c r="D45" s="208"/>
      <c r="E45" s="208"/>
      <c r="F45" s="208"/>
      <c r="G45" s="209">
        <f>G16+G26+G35+G44</f>
        <v>1684296520.7399998</v>
      </c>
      <c r="H45" s="209">
        <f>H16+H26+H35+H44</f>
        <v>2470324687.9650002</v>
      </c>
      <c r="I45" s="209">
        <f>SUM(G45:H45)</f>
        <v>4154621208.7049999</v>
      </c>
      <c r="J45" s="209">
        <f>J16+J26+J35+J44</f>
        <v>1491296520.7399998</v>
      </c>
      <c r="K45" s="209">
        <f t="shared" ref="K45:Q45" si="6">K16+K26+K35+K44</f>
        <v>0</v>
      </c>
      <c r="L45" s="209">
        <f t="shared" si="6"/>
        <v>1491296520.7399998</v>
      </c>
      <c r="M45" s="209">
        <f t="shared" si="6"/>
        <v>193000000</v>
      </c>
      <c r="N45" s="209">
        <f t="shared" si="6"/>
        <v>2470324687.9650002</v>
      </c>
      <c r="O45" s="209">
        <f t="shared" si="6"/>
        <v>2663324687.9650002</v>
      </c>
      <c r="P45" s="209">
        <f t="shared" si="6"/>
        <v>0</v>
      </c>
      <c r="Q45" s="209">
        <f t="shared" si="6"/>
        <v>33777408.200853661</v>
      </c>
      <c r="R45" s="5">
        <v>1657237000</v>
      </c>
    </row>
    <row r="52" spans="7:20" x14ac:dyDescent="0.25">
      <c r="T52" s="145"/>
    </row>
    <row r="53" spans="7:20" x14ac:dyDescent="0.25">
      <c r="J53" s="133"/>
      <c r="K53" s="133" t="s">
        <v>1187</v>
      </c>
      <c r="L53" s="133" t="s">
        <v>1188</v>
      </c>
      <c r="M53" s="133"/>
    </row>
    <row r="54" spans="7:20" x14ac:dyDescent="0.25">
      <c r="G54" s="141" t="s">
        <v>1189</v>
      </c>
      <c r="H54" s="142">
        <f>I45</f>
        <v>4154621208.7049999</v>
      </c>
      <c r="J54" s="133" t="s">
        <v>1190</v>
      </c>
      <c r="K54" s="133">
        <f>G16</f>
        <v>22133723.375</v>
      </c>
      <c r="L54" s="133">
        <f>H16</f>
        <v>352189102.16499996</v>
      </c>
      <c r="M54" s="133"/>
    </row>
    <row r="55" spans="7:20" ht="30" x14ac:dyDescent="0.25">
      <c r="G55" s="141" t="s">
        <v>1191</v>
      </c>
      <c r="H55" s="142">
        <f>L45</f>
        <v>1491296520.7399998</v>
      </c>
      <c r="I55" s="31"/>
      <c r="J55" s="133" t="s">
        <v>1192</v>
      </c>
      <c r="K55" s="133">
        <f>G26</f>
        <v>75794262.74000001</v>
      </c>
      <c r="L55" s="133">
        <f>H26</f>
        <v>832892880</v>
      </c>
      <c r="M55" s="133"/>
    </row>
    <row r="56" spans="7:20" x14ac:dyDescent="0.25">
      <c r="G56" s="141" t="s">
        <v>1193</v>
      </c>
      <c r="H56" s="142">
        <f>O45</f>
        <v>2663324687.9650002</v>
      </c>
      <c r="I56" s="31"/>
      <c r="J56" s="133" t="s">
        <v>1194</v>
      </c>
      <c r="K56" s="133">
        <f>G35</f>
        <v>1281248107.0749998</v>
      </c>
      <c r="L56" s="133">
        <f>H35</f>
        <v>264416680.80000001</v>
      </c>
      <c r="M56" s="133"/>
    </row>
    <row r="57" spans="7:20" x14ac:dyDescent="0.25">
      <c r="G57" s="141"/>
      <c r="H57" s="142"/>
      <c r="I57" s="31"/>
      <c r="J57" s="133" t="s">
        <v>1195</v>
      </c>
      <c r="K57" s="133">
        <f>G44</f>
        <v>305120427.55000001</v>
      </c>
      <c r="L57" s="133">
        <f>H44</f>
        <v>1020826025</v>
      </c>
      <c r="M57" s="133"/>
    </row>
    <row r="58" spans="7:20" x14ac:dyDescent="0.25">
      <c r="J58" s="138"/>
      <c r="K58" s="138"/>
      <c r="L58" s="139"/>
      <c r="M58" s="138"/>
      <c r="N58" s="33"/>
    </row>
    <row r="59" spans="7:20" x14ac:dyDescent="0.25">
      <c r="J59" s="136"/>
      <c r="K59" s="137"/>
      <c r="L59" s="140"/>
      <c r="M59" s="136"/>
      <c r="N59" s="33"/>
    </row>
    <row r="60" spans="7:20" x14ac:dyDescent="0.25">
      <c r="J60" s="135"/>
      <c r="K60" s="135"/>
      <c r="L60" s="135"/>
      <c r="M60" s="135"/>
      <c r="N60" s="33"/>
    </row>
    <row r="68" spans="7:9" x14ac:dyDescent="0.25">
      <c r="G68" s="134" t="s">
        <v>1196</v>
      </c>
      <c r="H68" s="134">
        <f>G45</f>
        <v>1684296520.7399998</v>
      </c>
      <c r="I68" s="31"/>
    </row>
    <row r="69" spans="7:9" x14ac:dyDescent="0.25">
      <c r="G69" s="134" t="s">
        <v>1197</v>
      </c>
      <c r="H69" s="134">
        <f>H45</f>
        <v>2470324687.9650002</v>
      </c>
      <c r="I69" s="31"/>
    </row>
    <row r="70" spans="7:9" x14ac:dyDescent="0.25">
      <c r="G70" s="134" t="s">
        <v>1198</v>
      </c>
      <c r="H70" s="134">
        <f>I45</f>
        <v>4154621208.7049999</v>
      </c>
    </row>
    <row r="72" spans="7:9" x14ac:dyDescent="0.25">
      <c r="H72" s="33"/>
    </row>
  </sheetData>
  <mergeCells count="44">
    <mergeCell ref="G37:I38"/>
    <mergeCell ref="J38:L38"/>
    <mergeCell ref="M38:O38"/>
    <mergeCell ref="B36:Q36"/>
    <mergeCell ref="B37:B38"/>
    <mergeCell ref="C37:D37"/>
    <mergeCell ref="E37:F37"/>
    <mergeCell ref="J37:O37"/>
    <mergeCell ref="Q37:Q39"/>
    <mergeCell ref="P37:P39"/>
    <mergeCell ref="E3:F3"/>
    <mergeCell ref="J3:O3"/>
    <mergeCell ref="B2:Q2"/>
    <mergeCell ref="B17:Q17"/>
    <mergeCell ref="C3:D3"/>
    <mergeCell ref="J11:L11"/>
    <mergeCell ref="M11:O11"/>
    <mergeCell ref="Q11:Q12"/>
    <mergeCell ref="B5:Q9"/>
    <mergeCell ref="P11:P12"/>
    <mergeCell ref="C10:D10"/>
    <mergeCell ref="E10:F10"/>
    <mergeCell ref="G10:I11"/>
    <mergeCell ref="J10:L10"/>
    <mergeCell ref="M10:O10"/>
    <mergeCell ref="Q19:Q20"/>
    <mergeCell ref="P18:P20"/>
    <mergeCell ref="Q28:Q30"/>
    <mergeCell ref="P28:P30"/>
    <mergeCell ref="B27:Q27"/>
    <mergeCell ref="B28:B29"/>
    <mergeCell ref="C28:D28"/>
    <mergeCell ref="E28:F28"/>
    <mergeCell ref="J28:O28"/>
    <mergeCell ref="J29:L29"/>
    <mergeCell ref="E18:F18"/>
    <mergeCell ref="J18:O18"/>
    <mergeCell ref="M29:O29"/>
    <mergeCell ref="G28:I29"/>
    <mergeCell ref="B18:B19"/>
    <mergeCell ref="C18:D18"/>
    <mergeCell ref="J19:L19"/>
    <mergeCell ref="M19:O19"/>
    <mergeCell ref="G18:I19"/>
  </mergeCells>
  <pageMargins left="0.25" right="0.25" top="0.75" bottom="0.75" header="0.3" footer="0.3"/>
  <pageSetup scale="22"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21"/>
  <sheetViews>
    <sheetView workbookViewId="0">
      <selection activeCell="B18" sqref="B18"/>
    </sheetView>
  </sheetViews>
  <sheetFormatPr defaultRowHeight="15" x14ac:dyDescent="0.25"/>
  <cols>
    <col min="1" max="1" width="45" customWidth="1"/>
    <col min="2" max="2" width="14.85546875" customWidth="1"/>
    <col min="3" max="3" width="15.140625" customWidth="1"/>
    <col min="4" max="4" width="17.85546875" customWidth="1"/>
    <col min="5" max="5" width="22.85546875" customWidth="1"/>
    <col min="6" max="6" width="27.140625" customWidth="1"/>
    <col min="7" max="7" width="23.28515625" customWidth="1"/>
    <col min="8" max="8" width="13.85546875" customWidth="1"/>
    <col min="9" max="9" width="15" customWidth="1"/>
  </cols>
  <sheetData>
    <row r="1" spans="1:9" ht="15.75" thickBot="1" x14ac:dyDescent="0.3">
      <c r="A1" s="248" t="s">
        <v>1208</v>
      </c>
      <c r="B1" s="248"/>
      <c r="C1" s="248"/>
      <c r="D1" s="248"/>
      <c r="E1" s="248"/>
    </row>
    <row r="2" spans="1:9" x14ac:dyDescent="0.25">
      <c r="A2" s="251" t="s">
        <v>1209</v>
      </c>
      <c r="B2" s="254" t="s">
        <v>1210</v>
      </c>
      <c r="C2" s="61" t="s">
        <v>1211</v>
      </c>
      <c r="D2" s="61" t="s">
        <v>1212</v>
      </c>
      <c r="E2" s="53" t="s">
        <v>1213</v>
      </c>
    </row>
    <row r="3" spans="1:9" x14ac:dyDescent="0.25">
      <c r="A3" s="252"/>
      <c r="B3" s="255"/>
      <c r="C3" s="54" t="s">
        <v>1214</v>
      </c>
      <c r="D3" s="54" t="s">
        <v>1215</v>
      </c>
      <c r="E3" s="55" t="s">
        <v>1216</v>
      </c>
    </row>
    <row r="4" spans="1:9" ht="15.75" thickBot="1" x14ac:dyDescent="0.3">
      <c r="A4" s="253"/>
      <c r="B4" s="256"/>
      <c r="C4" s="42"/>
      <c r="D4" s="43" t="s">
        <v>1217</v>
      </c>
      <c r="E4" s="56"/>
    </row>
    <row r="5" spans="1:9" ht="39" customHeight="1" thickBot="1" x14ac:dyDescent="0.3">
      <c r="A5" s="257" t="s">
        <v>1218</v>
      </c>
      <c r="B5" s="44" t="s">
        <v>1219</v>
      </c>
      <c r="C5" s="45">
        <v>22133723.375</v>
      </c>
      <c r="D5" s="45">
        <f>'Total of Objectives '!J16+'Total of Objectives '!M16</f>
        <v>22133723.375</v>
      </c>
      <c r="E5" s="249">
        <f>(C5+C6)-(D5+D6)</f>
        <v>0</v>
      </c>
      <c r="F5" s="51"/>
    </row>
    <row r="6" spans="1:9" ht="39" customHeight="1" thickBot="1" x14ac:dyDescent="0.3">
      <c r="A6" s="258"/>
      <c r="B6" s="46" t="s">
        <v>1220</v>
      </c>
      <c r="C6" s="47">
        <v>352189102.16499996</v>
      </c>
      <c r="D6" s="47">
        <f>'Total of Objectives '!K16+'Total of Objectives '!N16</f>
        <v>352189102.16499996</v>
      </c>
      <c r="E6" s="250"/>
      <c r="F6" s="51"/>
    </row>
    <row r="7" spans="1:9" ht="39" customHeight="1" thickBot="1" x14ac:dyDescent="0.3">
      <c r="A7" s="259" t="s">
        <v>1221</v>
      </c>
      <c r="B7" s="44" t="s">
        <v>1222</v>
      </c>
      <c r="C7" s="45">
        <v>75794263</v>
      </c>
      <c r="D7" s="45">
        <f>'Total of Objectives '!J26+'Total of Objectives '!M26</f>
        <v>75794262.74000001</v>
      </c>
      <c r="E7" s="249">
        <f>(C7+C8)-(D7+D8)</f>
        <v>0.25999999046325684</v>
      </c>
      <c r="F7" s="51"/>
      <c r="H7" s="100"/>
      <c r="I7" s="100"/>
    </row>
    <row r="8" spans="1:9" ht="39" customHeight="1" thickBot="1" x14ac:dyDescent="0.3">
      <c r="A8" s="258"/>
      <c r="B8" s="46" t="s">
        <v>1223</v>
      </c>
      <c r="C8" s="47">
        <v>832892880</v>
      </c>
      <c r="D8" s="47">
        <f>'Total of Objectives '!K26+'Total of Objectives '!N26</f>
        <v>832892880</v>
      </c>
      <c r="E8" s="250"/>
      <c r="F8" s="50"/>
      <c r="H8" s="100"/>
      <c r="I8" s="100"/>
    </row>
    <row r="9" spans="1:9" ht="39" customHeight="1" thickBot="1" x14ac:dyDescent="0.3">
      <c r="A9" s="259" t="s">
        <v>1224</v>
      </c>
      <c r="B9" s="44" t="s">
        <v>1225</v>
      </c>
      <c r="C9" s="45">
        <v>1281248107.0749998</v>
      </c>
      <c r="D9" s="45">
        <v>1281248107.0749998</v>
      </c>
      <c r="E9" s="249">
        <f>(C9+C10)-(D9+D10)</f>
        <v>0</v>
      </c>
      <c r="F9" s="52"/>
      <c r="H9" s="100"/>
      <c r="I9" s="100"/>
    </row>
    <row r="10" spans="1:9" ht="51.75" customHeight="1" thickBot="1" x14ac:dyDescent="0.3">
      <c r="A10" s="258"/>
      <c r="B10" s="46" t="s">
        <v>1226</v>
      </c>
      <c r="C10" s="47">
        <v>264416680.80000001</v>
      </c>
      <c r="D10" s="47">
        <v>264416680.80000001</v>
      </c>
      <c r="E10" s="250"/>
      <c r="H10" s="100"/>
      <c r="I10" s="100"/>
    </row>
    <row r="11" spans="1:9" ht="39" customHeight="1" thickBot="1" x14ac:dyDescent="0.3">
      <c r="A11" s="259" t="s">
        <v>1227</v>
      </c>
      <c r="B11" s="44" t="s">
        <v>1228</v>
      </c>
      <c r="C11" s="45">
        <v>305120427.55000001</v>
      </c>
      <c r="D11" s="45">
        <f>'Total of Objectives '!G44</f>
        <v>305120427.55000001</v>
      </c>
      <c r="E11" s="249">
        <f>(C11+C12)-(D11+D12)</f>
        <v>0</v>
      </c>
    </row>
    <row r="12" spans="1:9" ht="39" customHeight="1" thickBot="1" x14ac:dyDescent="0.3">
      <c r="A12" s="258"/>
      <c r="B12" s="46" t="s">
        <v>1229</v>
      </c>
      <c r="C12" s="47">
        <v>1020826025</v>
      </c>
      <c r="D12" s="47">
        <f>'Total of Objectives '!K44+'Total of Objectives '!N44</f>
        <v>1020826025</v>
      </c>
      <c r="E12" s="250"/>
      <c r="G12" s="36"/>
    </row>
    <row r="13" spans="1:9" ht="39" customHeight="1" thickBot="1" x14ac:dyDescent="0.3">
      <c r="A13" s="57" t="s">
        <v>1230</v>
      </c>
      <c r="B13" s="48"/>
      <c r="C13" s="49">
        <f>SUM(C5:C12)</f>
        <v>4154621208.9650002</v>
      </c>
      <c r="D13" s="49">
        <f>SUM(D5:D12)</f>
        <v>4154621208.7049999</v>
      </c>
      <c r="E13" s="58">
        <f>SUM(E5:E12)</f>
        <v>0.25999999046325684</v>
      </c>
    </row>
    <row r="14" spans="1:9" x14ac:dyDescent="0.25">
      <c r="A14" s="59" t="s">
        <v>1231</v>
      </c>
      <c r="B14" s="260"/>
      <c r="C14" s="262">
        <f>C13/123</f>
        <v>33777408.20296748</v>
      </c>
      <c r="D14" s="262">
        <f>D13/123</f>
        <v>33777408.200853661</v>
      </c>
      <c r="E14" s="264">
        <f>E13/123</f>
        <v>2.1138210606768851E-3</v>
      </c>
      <c r="F14" s="143"/>
    </row>
    <row r="15" spans="1:9" ht="15.75" thickBot="1" x14ac:dyDescent="0.3">
      <c r="A15" s="60" t="s">
        <v>1232</v>
      </c>
      <c r="B15" s="261"/>
      <c r="C15" s="263"/>
      <c r="D15" s="263"/>
      <c r="E15" s="265"/>
    </row>
    <row r="17" spans="4:4" x14ac:dyDescent="0.25">
      <c r="D17" s="36"/>
    </row>
    <row r="21" spans="4:4" x14ac:dyDescent="0.25">
      <c r="D21" s="83"/>
    </row>
  </sheetData>
  <mergeCells count="15">
    <mergeCell ref="A11:A12"/>
    <mergeCell ref="E11:E12"/>
    <mergeCell ref="A9:A10"/>
    <mergeCell ref="B14:B15"/>
    <mergeCell ref="C14:C15"/>
    <mergeCell ref="D14:D15"/>
    <mergeCell ref="E14:E15"/>
    <mergeCell ref="E9:E10"/>
    <mergeCell ref="A1:E1"/>
    <mergeCell ref="E7:E8"/>
    <mergeCell ref="A2:A4"/>
    <mergeCell ref="B2:B4"/>
    <mergeCell ref="A5:A6"/>
    <mergeCell ref="E5:E6"/>
    <mergeCell ref="A7:A8"/>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3</vt:i4>
      </vt:variant>
      <vt:variant>
        <vt:lpstr>Named Ranges</vt:lpstr>
      </vt:variant>
      <vt:variant>
        <vt:i4>1</vt:i4>
      </vt:variant>
    </vt:vector>
  </HeadingPairs>
  <TitlesOfParts>
    <vt:vector size="7" baseType="lpstr">
      <vt:lpstr>Action Plan</vt:lpstr>
      <vt:lpstr>Total of Objectives </vt:lpstr>
      <vt:lpstr>Capital needs in ALL</vt:lpstr>
      <vt:lpstr>Breakdown of Expenses</vt:lpstr>
      <vt:lpstr>Breakdown of Costs </vt:lpstr>
      <vt:lpstr>Cost according to QP</vt:lpstr>
      <vt:lpstr>'Capital needs in ALL'!_Hlk14952534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 Arapi</dc:creator>
  <cp:lastModifiedBy>Fatbardh Vrioni</cp:lastModifiedBy>
  <cp:lastPrinted>2022-05-17T11:15:13Z</cp:lastPrinted>
  <dcterms:created xsi:type="dcterms:W3CDTF">2019-02-21T16:54:35Z</dcterms:created>
  <dcterms:modified xsi:type="dcterms:W3CDTF">2022-05-19T09:35:31Z</dcterms:modified>
</cp:coreProperties>
</file>