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225" windowWidth="15480" windowHeight="594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3'!$A$1:$S$30</definedName>
    <definedName name="_xlnm.Print_Area" localSheetId="2">'Aneksi nr. 4'!$A$1:$J$33</definedName>
    <definedName name="_xlnm.Print_Area" localSheetId="3">'Aneksi nr. 5'!$A$1:$L$28</definedName>
    <definedName name="_xlnm.Print_Area" localSheetId="0">'Aneksi nr.2'!$A$1:$I$28</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<sst xmlns="http://schemas.openxmlformats.org/spreadsheetml/2006/main" count="307" uniqueCount="240">
  <si>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</si>
  <si>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</si>
  <si>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</si>
  <si>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</si>
  <si>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</si>
  <si>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</si>
  <si>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</si>
  <si>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</si>
  <si>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</si>
  <si>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</si>
  <si>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</si>
  <si>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</si>
  <si>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</si>
  <si>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</si>
  <si>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</si>
  <si>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</si>
  <si>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</si>
  <si>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</si>
  <si>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</si>
  <si>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</si>
  <si>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</si>
  <si>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</si>
  <si>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</si>
  <si>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</si>
  <si>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</si>
  <si>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</si>
  <si>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</si>
  <si>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</si>
  <si>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</si>
  <si>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</si>
  <si>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</si>
  <si>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</si>
  <si>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(5)</t>
  </si>
  <si>
    <t>Shpenzime Kapitale me financim te brendshem</t>
  </si>
  <si>
    <t>Shpenzime Kapitale me financim te huaj</t>
  </si>
  <si>
    <t>Shpenzime nga Të ardhurat jashte limiti</t>
  </si>
  <si>
    <t>Totali (korrente + kapitale + Shp nga te ardh.jashte limiti)</t>
  </si>
  <si>
    <t>C</t>
  </si>
  <si>
    <t>D</t>
  </si>
  <si>
    <t>Emertimi i programit:</t>
  </si>
  <si>
    <t>E</t>
  </si>
  <si>
    <t>Emertimi i projektit</t>
  </si>
  <si>
    <t xml:space="preserve">Vlera e plotë </t>
  </si>
  <si>
    <t>Viti i fillimit</t>
  </si>
  <si>
    <t>Vitit i përfundimit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</si>
  <si>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</si>
  <si>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</si>
  <si>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</si>
  <si>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</si>
  <si>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</si>
  <si>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</si>
  <si>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</si>
  <si>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</si>
  <si>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Viti i përfundimit</t>
  </si>
  <si>
    <t>REALIZIMI për periudhën e raportimit (4-mujore/vjetore)</t>
  </si>
  <si>
    <t>Projektet me financim te brendshëm (ne 000/leke)</t>
  </si>
  <si>
    <t>Projektet me financim te huaj (ne 000/leke)</t>
  </si>
  <si>
    <t>.....</t>
  </si>
  <si>
    <t>Kodi i
Treguesit te Performances/Produktit</t>
  </si>
  <si>
    <t>% e realizimit te Treguesit te Performances/Produktit</t>
  </si>
  <si>
    <t>**Treguesit e performancës/Produktet:</t>
  </si>
  <si>
    <t>Emertimi i Treguesit te Performances/Produktit</t>
  </si>
  <si>
    <t xml:space="preserve">Njësia matese </t>
  </si>
  <si>
    <t>A</t>
  </si>
  <si>
    <t>B</t>
  </si>
  <si>
    <t>i
Periudhes/progresiv</t>
  </si>
  <si>
    <t xml:space="preserve"> Plani i Periudhes/progresiv</t>
  </si>
  <si>
    <t>(6)</t>
  </si>
  <si>
    <t>(7)=(6)-(5)</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</si>
  <si>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</si>
  <si>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</si>
  <si>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</si>
  <si>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</si>
  <si>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</si>
  <si>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</si>
  <si>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</si>
  <si>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</si>
  <si>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</si>
  <si>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</si>
  <si>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</si>
  <si>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Sistemi i Burgjeve</t>
  </si>
  <si>
    <t>03440</t>
  </si>
  <si>
    <t>1014</t>
  </si>
  <si>
    <t>.03440</t>
  </si>
  <si>
    <t>Të dënuar të trajtuar me shërbim shëndetsor</t>
  </si>
  <si>
    <t>Nr. të trajtuar të sëmurë /muaj</t>
  </si>
  <si>
    <t>Trajtimi i te denuarve te mitur ne ambjente te pershtatshme te vuajtjes se denimit</t>
  </si>
  <si>
    <t>Nr.te mitur  të trajtuar të  /muaj</t>
  </si>
  <si>
    <t>Trajtimi i te denuarve femra me kushte te vecanta ne ambjentet e vuajtjes se denimit</t>
  </si>
  <si>
    <t>Nr.denuara femra  të trajtuar në /muaj</t>
  </si>
  <si>
    <t>Nr.programesh ne vit</t>
  </si>
  <si>
    <t>Nr.institucioni</t>
  </si>
  <si>
    <t>Nr.automjetesh</t>
  </si>
  <si>
    <t>IPA</t>
  </si>
  <si>
    <t>GM14022</t>
  </si>
  <si>
    <r>
      <t>Emertimi i Treguesit te Performances</t>
    </r>
    <r>
      <rPr>
        <b/>
        <sz val="10"/>
        <color indexed="8"/>
        <rFont val="Calibri"/>
        <family val="2"/>
      </rPr>
      <t>/Produktit</t>
    </r>
  </si>
  <si>
    <t xml:space="preserve">Objektivi 1 </t>
  </si>
  <si>
    <t xml:space="preserve">FH </t>
  </si>
  <si>
    <t>Nr.sistemesh</t>
  </si>
  <si>
    <t>Buxheti 2018</t>
  </si>
  <si>
    <t>Plani i buxhetit viti 2018</t>
  </si>
  <si>
    <t>M140023</t>
  </si>
  <si>
    <t>M140299</t>
  </si>
  <si>
    <t>M 140324</t>
  </si>
  <si>
    <t>Rikonstruksioni i ambjenteve te zyrave ne D.P.Burgjeve</t>
  </si>
  <si>
    <t>M 140325</t>
  </si>
  <si>
    <r>
      <rPr>
        <b/>
        <sz val="14"/>
        <rFont val="Calibri"/>
        <family val="2"/>
      </rPr>
      <t>*</t>
    </r>
    <r>
      <rPr>
        <b/>
        <sz val="12"/>
        <rFont val="Calibri"/>
        <family val="2"/>
      </rPr>
      <t>Objektivat e politikës*:</t>
    </r>
  </si>
  <si>
    <t>s'ka</t>
  </si>
  <si>
    <t>Blerje automjete transporti per sistemin e burgjeve</t>
  </si>
  <si>
    <t>Krijimi  i sistemit Upgrade per zyren e gjendjes gjyqesore (vertetim i Gjendjes Gjyqesore) kontrate 3 vjecare (2018-2020)</t>
  </si>
  <si>
    <t>M 140348</t>
  </si>
  <si>
    <t>Objektivi 1</t>
  </si>
  <si>
    <t>Nr.pajisjesh te ndryshme</t>
  </si>
  <si>
    <t>1.1). Sigurimi i standarteve te sherbimit te ekzekutimit te veprave penale</t>
  </si>
  <si>
    <t xml:space="preserve">Objektivi 2 </t>
  </si>
  <si>
    <t>Reintegrimi I te denuarve,zhvillimi I programeve per rehalibitimin ne shoqeri te te paraburgosurve/denuarve ne perputhje me standartet europiane</t>
  </si>
  <si>
    <t>Te burgusor te integruar burra</t>
  </si>
  <si>
    <t>Te burgusor te integruara gra</t>
  </si>
  <si>
    <t>Te burgusor te integruara te mitur</t>
  </si>
  <si>
    <t>Administrata funksionale ne funksion te te denuarve dhe te paraburgosurve</t>
  </si>
  <si>
    <t>Nr. i punonjesve /muaj</t>
  </si>
  <si>
    <t>Te denuar burra te  trajtuar ne IEVP</t>
  </si>
  <si>
    <t>Nr. i te burgusurve</t>
  </si>
  <si>
    <t>1.2)Përmirësimi i infrastrukturës dhe elementeve të sigurisë për trajtimin e të dënuarve dhe të paraburgosurve sipas standarteve të përafruara me standartet e BE-s</t>
  </si>
  <si>
    <t xml:space="preserve">1.3)Shpenzimet administrative kapitale. Permiresimi I sherbimeve mbeshtetese nepermjet zevendesimit te pajisjeve te ndryshme te amortizuara </t>
  </si>
  <si>
    <t>Sip. per meter/katror</t>
  </si>
  <si>
    <t xml:space="preserve">Qellimi </t>
  </si>
  <si>
    <t xml:space="preserve">Për një sistem burgjesh që garanton të drejtat dhe liritë themelore të personave me liri të kufizuar në sistemin e burgjeve dhe siguron ri-integrimin e tyre në shoqëri </t>
  </si>
  <si>
    <t>Sip.meter/katror</t>
  </si>
  <si>
    <t>Permiresimi i infrastruktures ndertimorene 8 ievp</t>
  </si>
  <si>
    <t>Rikonstruksion  ne godinen Nr.4 e 5 ne  IEVP Lezhe, Pershtatja per spital</t>
  </si>
  <si>
    <t>Permiresimi i infrastruktures se  sistemit te furnizimit me uje ne ievp</t>
  </si>
  <si>
    <t>Rikunstruksioni i Zyrave te D.P.burgjeve dhe qendres se trajnimit</t>
  </si>
  <si>
    <t>Nr.pajisjesh</t>
  </si>
  <si>
    <t>vjetore  rishikuar</t>
  </si>
  <si>
    <t>Administrata funksionale</t>
  </si>
  <si>
    <t xml:space="preserve">Të dënuar  burra të trajtuar </t>
  </si>
  <si>
    <t xml:space="preserve">Të burgosurave gra të trajtuara </t>
  </si>
  <si>
    <t xml:space="preserve">Të burgosur te mitur  të trajtuar </t>
  </si>
  <si>
    <t>Të burgosur të trajtuar me sherbim shendetesor</t>
  </si>
  <si>
    <t>F</t>
  </si>
  <si>
    <t>G</t>
  </si>
  <si>
    <t>M</t>
  </si>
  <si>
    <t>N</t>
  </si>
  <si>
    <t>O</t>
  </si>
  <si>
    <t>P</t>
  </si>
  <si>
    <t>R</t>
  </si>
  <si>
    <t>J</t>
  </si>
  <si>
    <t>1.4) Sisteme informatizimi per sistemin e burgjeve</t>
  </si>
  <si>
    <t>H</t>
  </si>
  <si>
    <t>Q</t>
  </si>
  <si>
    <t>0</t>
  </si>
  <si>
    <t>Të burgosur të integruar burra</t>
  </si>
  <si>
    <t>Të burgosur të integruara gra</t>
  </si>
  <si>
    <t>Të burgosur të integruar të mitur</t>
  </si>
  <si>
    <t>Nr. te denuar te integruar burra</t>
  </si>
  <si>
    <t>Nr. te denuar te integruara gra</t>
  </si>
  <si>
    <t>Nr. te denuar te integruara te mitur</t>
  </si>
  <si>
    <t>Nr.automjet.</t>
  </si>
  <si>
    <t>Plan Fillestar Viti 2020</t>
  </si>
  <si>
    <t>Plan i Rishikuar Viti 2020</t>
  </si>
  <si>
    <t>i vitit paraardhes
Viti 2019</t>
  </si>
  <si>
    <t>Plan                   Viti 2020</t>
  </si>
  <si>
    <r>
      <t xml:space="preserve">Sasia </t>
    </r>
    <r>
      <rPr>
        <b/>
        <sz val="8"/>
        <color indexed="60"/>
        <rFont val="Arial"/>
        <family val="2"/>
      </rPr>
      <t>Faktike</t>
    </r>
    <r>
      <rPr>
        <b/>
        <sz val="8"/>
        <rFont val="Arial"/>
        <family val="2"/>
      </rPr>
      <t xml:space="preserve"> (ne fund te vitit </t>
    </r>
    <r>
      <rPr>
        <b/>
        <sz val="8"/>
        <rFont val="Arial"/>
        <family val="2"/>
      </rPr>
      <t>2019)</t>
    </r>
  </si>
  <si>
    <r>
      <t xml:space="preserve">Shpenzimet </t>
    </r>
    <r>
      <rPr>
        <b/>
        <sz val="8"/>
        <color indexed="60"/>
        <rFont val="Arial"/>
        <family val="2"/>
      </rPr>
      <t>Faktike</t>
    </r>
    <r>
      <rPr>
        <b/>
        <sz val="8"/>
        <rFont val="Arial"/>
        <family val="2"/>
      </rPr>
      <t xml:space="preserve"> (ne fund te vitit </t>
    </r>
    <r>
      <rPr>
        <b/>
        <sz val="8"/>
        <rFont val="Arial"/>
        <family val="2"/>
      </rPr>
      <t>2019</t>
    </r>
  </si>
  <si>
    <t>Kosto per Njesi (viti 2019)</t>
  </si>
  <si>
    <t>S</t>
  </si>
  <si>
    <t xml:space="preserve">TVSH detyrim doganor </t>
  </si>
  <si>
    <t>Nr. Objekti</t>
  </si>
  <si>
    <r>
      <t xml:space="preserve">Niveli faktik i  vitit </t>
    </r>
    <r>
      <rPr>
        <b/>
        <u val="single"/>
        <sz val="10"/>
        <color indexed="60"/>
        <rFont val="Calibri"/>
        <family val="2"/>
      </rPr>
      <t>2019</t>
    </r>
  </si>
  <si>
    <r>
      <t xml:space="preserve">Niveli i planifikuar ne vitin </t>
    </r>
    <r>
      <rPr>
        <b/>
        <u val="single"/>
        <sz val="10"/>
        <color indexed="60"/>
        <rFont val="Calibri"/>
        <family val="2"/>
      </rPr>
      <t>2020</t>
    </r>
  </si>
  <si>
    <r>
      <t xml:space="preserve">Niveli i rishikuar ne vitin </t>
    </r>
    <r>
      <rPr>
        <b/>
        <u val="single"/>
        <sz val="10"/>
        <color indexed="60"/>
        <rFont val="Calibri"/>
        <family val="2"/>
      </rPr>
      <t>2020</t>
    </r>
  </si>
  <si>
    <t>Periudha e Raportimit:  viti 2020</t>
  </si>
  <si>
    <t>s</t>
  </si>
  <si>
    <t>Buxheti 2020</t>
  </si>
  <si>
    <t>Plani i buxhetit të rishikuar viti 2020</t>
  </si>
  <si>
    <t>Blerje pajisje sigurie, logjistike e shendetesie per sistemin e burgjeve+shkbb</t>
  </si>
  <si>
    <t>Likujduar plotesisht  vlera për shërbimin e realizuar nga Operatori sipas kontrates me Nr. 6587, datë 21,11,2018 të nënshkruar nga AKSH,sipas kushteve te kontrates.</t>
  </si>
  <si>
    <t xml:space="preserve">Rikonstruksioni i godines nr.4 dhe godinen nr.5 te vuajtjes se denimit në IEVP Lezhë, vazhdim I investimit dhe mobilimi </t>
  </si>
  <si>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2020)</t>
    </r>
  </si>
  <si>
    <t>Sasia e ( 12 mujorit vitit 2020)</t>
  </si>
  <si>
    <t>Shpenzimet 
(sipas planit 12 mujor te vitit 2020)</t>
  </si>
  <si>
    <t>Kosto per Njesi 
(sipas planit te  vitit 2020)</t>
  </si>
  <si>
    <r>
      <t xml:space="preserve">Kosto per Njesi </t>
    </r>
    <r>
      <rPr>
        <b/>
        <sz val="8"/>
        <color indexed="60"/>
        <rFont val="Arial"/>
        <family val="2"/>
      </rPr>
      <t>Faktike</t>
    </r>
    <r>
      <rPr>
        <b/>
        <sz val="8"/>
        <rFont val="Arial"/>
        <family val="2"/>
      </rPr>
      <t xml:space="preserve"> (ne fund te 4 mujorit te I te vitit </t>
    </r>
    <r>
      <rPr>
        <b/>
        <sz val="8"/>
        <rFont val="Arial"/>
        <family val="2"/>
      </rPr>
      <t>2020)</t>
    </r>
  </si>
  <si>
    <t>Perfundura investimi 2019</t>
  </si>
  <si>
    <t>Permiresimi i infrastruktures ndertimore ne ievp</t>
  </si>
  <si>
    <t>Perfunduar  ky projekt ne 2019</t>
  </si>
  <si>
    <t>600+601</t>
  </si>
  <si>
    <r>
      <rPr>
        <b/>
        <i/>
        <sz val="9"/>
        <rFont val="Arial"/>
        <family val="2"/>
      </rPr>
      <t>Produkti "2"</t>
    </r>
    <r>
      <rPr>
        <i/>
        <sz val="9"/>
        <rFont val="Arial"/>
        <family val="2"/>
      </rPr>
      <t xml:space="preserve">  Ky projektet  ka perfunduar 2019</t>
    </r>
  </si>
  <si>
    <r>
      <rPr>
        <b/>
        <i/>
        <sz val="9"/>
        <rFont val="Arial"/>
        <family val="2"/>
      </rPr>
      <t>Produkti "4"</t>
    </r>
    <r>
      <rPr>
        <i/>
        <sz val="9"/>
        <rFont val="Arial"/>
        <family val="2"/>
      </rPr>
      <t xml:space="preserve">  Ky projektet  ka perfunduar 2019</t>
    </r>
  </si>
  <si>
    <r>
      <rPr>
        <b/>
        <i/>
        <sz val="9"/>
        <rFont val="Arial"/>
        <family val="2"/>
      </rPr>
      <t>Produkti "8"</t>
    </r>
    <r>
      <rPr>
        <i/>
        <sz val="9"/>
        <rFont val="Arial"/>
        <family val="2"/>
      </rPr>
      <t xml:space="preserve">  Ky  projektet  ka perfunduar 2019</t>
    </r>
  </si>
  <si>
    <r>
      <rPr>
        <b/>
        <i/>
        <sz val="9"/>
        <rFont val="Arial"/>
        <family val="2"/>
      </rPr>
      <t xml:space="preserve">Produkti "1" eshte realizuar  projekti ne masen .100% Projekti  </t>
    </r>
    <r>
      <rPr>
        <i/>
        <sz val="9"/>
        <rFont val="Arial"/>
        <family val="2"/>
      </rPr>
      <t>vertetimi i gjendjes gjyqesore , I cili ka perfunduar plotesisht</t>
    </r>
  </si>
  <si>
    <t>Eshte e likujduar  vlera e projektit te Vertetimit te Gjendjes Gjyqesore per kontraten ne vazhdim  te  investimit perfundimtar 2018-2019</t>
  </si>
  <si>
    <t xml:space="preserve">Nuk ka te dhena te raportuara per 4 mujorin nga institucionet perkatese </t>
  </si>
  <si>
    <r>
      <t xml:space="preserve">Kosto per Njesi 
(sipas </t>
    </r>
    <r>
      <rPr>
        <b/>
        <sz val="8"/>
        <color indexed="60"/>
        <rFont val="Arial"/>
        <family val="2"/>
      </rPr>
      <t>planit te rishikuar</t>
    </r>
    <r>
      <rPr>
        <b/>
        <sz val="8"/>
        <rFont val="Arial"/>
        <family val="2"/>
      </rPr>
      <t xml:space="preserve"> te 4 mujorit te II 2020)</t>
    </r>
  </si>
  <si>
    <r>
      <t xml:space="preserve">Shpenzimet 
(sipas </t>
    </r>
    <r>
      <rPr>
        <b/>
        <sz val="8"/>
        <color indexed="60"/>
        <rFont val="Arial"/>
        <family val="2"/>
      </rPr>
      <t xml:space="preserve">planit te rishikuar </t>
    </r>
    <r>
      <rPr>
        <b/>
        <sz val="8"/>
        <rFont val="Arial"/>
        <family val="2"/>
      </rPr>
      <t>te 4 mujorit te II 2020)</t>
    </r>
  </si>
  <si>
    <r>
      <t xml:space="preserve">Sasia </t>
    </r>
    <r>
      <rPr>
        <b/>
        <sz val="8"/>
        <color indexed="60"/>
        <rFont val="Arial"/>
        <family val="2"/>
      </rPr>
      <t>Faktike</t>
    </r>
    <r>
      <rPr>
        <b/>
        <sz val="8"/>
        <rFont val="Arial"/>
        <family val="2"/>
      </rPr>
      <t xml:space="preserve"> (ne fund te  4 mujorit te II vitit </t>
    </r>
    <r>
      <rPr>
        <b/>
        <sz val="8"/>
        <rFont val="Arial"/>
        <family val="2"/>
      </rPr>
      <t>2020)</t>
    </r>
  </si>
  <si>
    <r>
      <t xml:space="preserve">Shpenzimet </t>
    </r>
    <r>
      <rPr>
        <b/>
        <sz val="8"/>
        <color indexed="60"/>
        <rFont val="Arial"/>
        <family val="2"/>
      </rPr>
      <t>Faktike</t>
    </r>
    <r>
      <rPr>
        <b/>
        <sz val="8"/>
        <rFont val="Arial"/>
        <family val="2"/>
      </rPr>
      <t xml:space="preserve"> (ne f4 mujorin e II te vitit </t>
    </r>
    <r>
      <rPr>
        <b/>
        <sz val="8"/>
        <rFont val="Arial"/>
        <family val="2"/>
      </rPr>
      <t>2020)</t>
    </r>
  </si>
  <si>
    <t>Ne fillim te vitit numri faktik i punonjesve ishte 4.367 veta, ndersa ne 4 mujorin e II te vitit 2020 numri i punonjesve faktike eshte 4197 nga 4553 te planifikuar,duke krijuar vende vakantene prej 356 veta</t>
  </si>
  <si>
    <t>Blerje Pajisje sigurie, monitorimi, logjistike, shendetesore,  mobilimi per Sistemin e Burgjeve</t>
  </si>
  <si>
    <t xml:space="preserve">Blerje  Mjete transporti për Sistemin e Burgjeve </t>
  </si>
  <si>
    <t>Sistemi Informatizimi sistemi Upgrade,sistemi i kartelave  të dënuarve  per ruajtjen e te dhenave ne SB</t>
  </si>
  <si>
    <t xml:space="preserve">Eshte realizuar /likujduar per 4 mujorin e II nga institucioni  IEV P 325 sipas planifikimit </t>
  </si>
  <si>
    <t xml:space="preserve">Eshte realizuar /likujduar per 4 mujorin e II nga institucioni  IEVP Shkoder sipas planifikimit </t>
  </si>
  <si>
    <t>Çdo muaj janë trajtuar të dënuarit që kanë mjekim të vazhdueshëm sipas vendimieve te gjykatave  dhe raste të tjera me probleme te shendetit mendor.Për kete shërbim jemi në fazë e marrjes në dorëzim te medikamenteve dhe materialeve mjeksore</t>
  </si>
  <si>
    <t>Ne proces te realizimit te prokurimit nga MD</t>
  </si>
  <si>
    <t>Rikonstruksion  ne godineve  Pojske, Pogradec per te denuarit e moshes se trete</t>
  </si>
  <si>
    <t xml:space="preserve">Ky projekt ishte planifikuar ne shumen 39,480 mije leke per permiresimin e infrstruktures ne IEVP, por eshte transferuar/pakesuar me shkresen nr.11679/1, dt 29,06,2020, per rikonstruksionin e Pojskes per te denuarit e moshen se trete.  </t>
  </si>
  <si>
    <t>Rezulton një ulje  e Nr. të të dënuarve femra si rezultat i daljeve, dhe amnisteisë gjate 8 mujorit  të vitit. 2020</t>
  </si>
  <si>
    <t>Numri i të dënurve të mitur është ulur per 8 mujorin e vitit  2020 për shkak të daljeve nga  institucionet e të miturve, sipas Vendimeve te gjykatave.</t>
  </si>
  <si>
    <t>Sh</t>
  </si>
  <si>
    <r>
      <rPr>
        <i/>
        <sz val="10"/>
        <rFont val="Arial"/>
        <family val="2"/>
      </rPr>
      <t>Produkti "A"</t>
    </r>
    <r>
      <rPr>
        <sz val="10"/>
        <rFont val="Arial"/>
        <family val="2"/>
      </rPr>
      <t xml:space="preserve"> eshte realizuar ne masen .92%.Puna   e Administrata dhe trupes policore  ka vazhduar normalisht, megjithese ka patur mungesa ne organike ne Sistemin e Burgjeve si 8 mujor</t>
    </r>
  </si>
  <si>
    <r>
      <rPr>
        <b/>
        <i/>
        <sz val="9"/>
        <rFont val="Arial"/>
        <family val="2"/>
      </rPr>
      <t>Produkti "3"</t>
    </r>
    <r>
      <rPr>
        <i/>
        <sz val="9"/>
        <rFont val="Arial"/>
        <family val="2"/>
      </rPr>
      <t xml:space="preserve">  eshte realizuar ne masen 0 %.Projekti pasi projektet e planifikuara jane pakesura . Ky projekt ishte planifikuar ne shumen 16,000 mije leke per pmobilimin e godimave 4 dhe 5 ne IEVP Lezhe, por eshte transferuar/pakesuar me shkresen nr.11679/1, dt 29,06,2020, per rikonstruksionin e Pojskes per te denuarit e moshen se trete.  </t>
    </r>
  </si>
  <si>
    <r>
      <rPr>
        <b/>
        <i/>
        <sz val="9"/>
        <rFont val="Arial"/>
        <family val="2"/>
      </rPr>
      <t>Produkti "5"</t>
    </r>
    <r>
      <rPr>
        <i/>
        <sz val="9"/>
        <rFont val="Arial"/>
        <family val="2"/>
      </rPr>
      <t xml:space="preserve">  per vitin 2020 ky projektin ka perfunduar dhe eshte ne pritje te kolaudimit, eshte projekt ne vazhdimi tenderuar nga MD</t>
    </r>
  </si>
  <si>
    <r>
      <t xml:space="preserve">Niveli faktik ne fund te katermujorit te II  </t>
    </r>
    <r>
      <rPr>
        <b/>
        <u val="single"/>
        <sz val="10"/>
        <color indexed="60"/>
        <rFont val="Calibri"/>
        <family val="2"/>
      </rPr>
      <t>2020</t>
    </r>
  </si>
  <si>
    <r>
      <rPr>
        <b/>
        <i/>
        <sz val="9"/>
        <rFont val="Arial"/>
        <family val="2"/>
      </rPr>
      <t>Produkti "2"</t>
    </r>
    <r>
      <rPr>
        <i/>
        <sz val="9"/>
        <rFont val="Arial"/>
        <family val="2"/>
      </rPr>
      <t xml:space="preserve"> Ky projekti eshte  ne proces tenderimi ek Njesia e Perqendruar Mb per 4 automjete, ndersa per 3 autoambulanca dhe 2 autoburgje jane levruar malli dhe jemi ne fazen e marrjes ne dorezim sipas kushteve te kontrates.</t>
    </r>
  </si>
  <si>
    <t xml:space="preserve">Produkti "A" eshte realizuar ne masen 0%.Nuk ka informacion per punesim e te denuarve te liruar burra per 8 mujorin. Numri i te liruarve eshte 1418 veta   </t>
  </si>
  <si>
    <t xml:space="preserve">Produkti "B" eshte realizuar ne masen 0%. Nuk ka të dhëna per grate e liruara per 4 mujorin e II që të jenë të punesuara. Numri i te liruarve gra eshte 50 veta  </t>
  </si>
  <si>
    <t>SH</t>
  </si>
  <si>
    <t>REALIZIMI për periudhën e raportimit 8-mujore/vjetore)</t>
  </si>
  <si>
    <t>Rikonstruksioni i godinës së Pojskës, Pogradec për të dënuar e moshës së tretë (planifikuar per 2020-2021)</t>
  </si>
  <si>
    <t>Ky projekt eshte planifikuar per vitin 2020 ne shumen 57.480 mije leke shtuar  me shkresen nr.11679/1, dt 29,06,2020,per rikonstruksionin e Pojskes per te denuarit e moshen e trete.  Eshte ne fazen e realizimit te projektit nga MD</t>
  </si>
  <si>
    <t>Per kete projekt jane levruar 3 autoambulanca dhe 2 autoburgje te cilat jane ne proces te marrjes ne dorezim, sipas kushteve te kontrates. Vlera qe pritet te likujdohet eshte 37,416 mije leke, ndersa  Vlera prej 28,584 mije leke  është në proces tenderimi tek Njesia e Perqendruar për blerjen e 4 automjeteve te tjera</t>
  </si>
  <si>
    <t>Likujduar plotësisht vlera e tenderuar për blerje pajisje për 2019 sipas kontrates,vlera e mbetur eshte ne proces tenderimi per pajisjet e shendetesise, ndersa vlera prej 8,572,000 lekë është në prokurim.</t>
  </si>
  <si>
    <t>Vlera është në proces per tu kolauduar  dhe marrjes ne dorezim për projektet e planifikuara për vitin 2020, Ky projek është prokuruar nga MD</t>
  </si>
  <si>
    <t>Ky projekt ishte planifikuar ne shumen 13,899 mije leke per mobilimin e goginave 4 dhe 5, por eshte transferuar/pakesuar me shkresen nr.11679/1, dt 29,06,2020,per rikonstruksionin e Pojskes per moshen e trete.  Vlera prej 2,101,000 leke eshte vleree obliguar ne thesar per kontrat e invest te IEVP Lezhe</t>
  </si>
  <si>
    <t>Rezulton një ulje e Nr. të të dënuarve burra  si rezultat i hyrjeve  gjate 8 mujorit  të vitit 2020</t>
  </si>
  <si>
    <r>
      <rPr>
        <b/>
        <i/>
        <sz val="10"/>
        <rFont val="Arial"/>
        <family val="2"/>
      </rPr>
      <t>Produkti"C"</t>
    </r>
    <r>
      <rPr>
        <i/>
        <sz val="10"/>
        <rFont val="Arial"/>
        <family val="2"/>
      </rPr>
      <t xml:space="preserve"> eshte realizuar ne masen 67%.Ne realizimin e ketij treguesi objektivi rezulton nje ulje e Nr. të të dënuarave   si rezultat i hyrjeve/daljeve (burgosur/paraburgosur) sipas vendimeve te gjykates gjate ketij 8 mujori</t>
    </r>
  </si>
  <si>
    <r>
      <rPr>
        <b/>
        <i/>
        <sz val="10"/>
        <rFont val="Arial"/>
        <family val="2"/>
      </rPr>
      <t>Produkti "E"</t>
    </r>
    <r>
      <rPr>
        <i/>
        <sz val="10"/>
        <rFont val="Arial"/>
        <family val="2"/>
      </rPr>
      <t>eshte realizuar ne masen .58%.
Çdo muaj janë trajtuar të dënuarit që kanë mjekim të vazhdueshëm dhe raste të tjera të përkohshme, Per 8 mujorin janë trajtuar 268 veta me vendin gjykate dhe 60 veta me probleme te shendetit mendor</t>
    </r>
  </si>
  <si>
    <r>
      <rPr>
        <b/>
        <i/>
        <sz val="10"/>
        <rFont val="Arial"/>
        <family val="2"/>
      </rPr>
      <t>Produkti "B"</t>
    </r>
    <r>
      <rPr>
        <i/>
        <sz val="10"/>
        <rFont val="Arial"/>
        <family val="2"/>
      </rPr>
      <t>eshte realizuar ne masen .92%.      Çdo muaj janë trajtuar të dënuarit burra 
sipas kategorise dhe akomodimit te te denuarve /  paraburgosurve.</t>
    </r>
  </si>
  <si>
    <r>
      <rPr>
        <b/>
        <i/>
        <sz val="10"/>
        <rFont val="Arial"/>
        <family val="2"/>
      </rPr>
      <t xml:space="preserve">Produkti "D" </t>
    </r>
    <r>
      <rPr>
        <sz val="10"/>
        <rFont val="Arial"/>
        <family val="2"/>
      </rPr>
      <t>eshte realizuar ne masen .68% me sa ishte planifikuar.Realizimi i ketij produkti eshte ne varesi te hyrje daljeve te te denuarve/paraburgosurve  te mitur</t>
    </r>
  </si>
  <si>
    <r>
      <rPr>
        <b/>
        <i/>
        <sz val="9"/>
        <rFont val="Arial"/>
        <family val="2"/>
      </rPr>
      <t>Produkti "1"</t>
    </r>
    <r>
      <rPr>
        <i/>
        <sz val="9"/>
        <rFont val="Arial"/>
        <family val="2"/>
      </rPr>
      <t xml:space="preserve">  realizuar projekti ne masen .0% pasi projektet e planifikuara jane pakesura per te Ky projekt ishte planifikuar ne shumen 39,480 mije leke per permiresimin e infrastruktures ne IEVP, por eshte transferuar/pakesuar me shkresen nr.11679/1, dt 29,06,2020, per rikonstruksionin e Pojskes per te denuarit e moshen se trete.  </t>
    </r>
  </si>
  <si>
    <r>
      <rPr>
        <b/>
        <i/>
        <sz val="9"/>
        <rFont val="Arial"/>
        <family val="2"/>
      </rPr>
      <t>Produkti "9"</t>
    </r>
    <r>
      <rPr>
        <i/>
        <sz val="9"/>
        <rFont val="Arial"/>
        <family val="2"/>
      </rPr>
      <t xml:space="preserve">  Ky  projektet  eshte planifikuar per tu realizuar per vitin 2020-2021, per rikonstruksionin e ambjenteve të Pojskes për të denuarit e moshës së tretë. Eshte ne fazen e realizimit te projektit tek MD </t>
    </r>
  </si>
  <si>
    <r>
      <rPr>
        <b/>
        <i/>
        <sz val="9"/>
        <rFont val="Arial"/>
        <family val="2"/>
      </rPr>
      <t>Produkti "1"</t>
    </r>
    <r>
      <rPr>
        <i/>
        <sz val="9"/>
        <rFont val="Arial"/>
        <family val="2"/>
      </rPr>
      <t xml:space="preserve"> eshte realizuar  projekti ne masen .89,1%. Për vitin 2020 per pajisjet e sigurise  dhe logjistikes te planifikuar per detyrimet kontraktuale  te mbartura nga 2019 (kontrata 4 vjecare 2017-2020).eshte likujduar plotesisht sipas vleres se tenderuar dhe levrimit te  paisje te policisë, Pajisjet e shëndetësisë  jane ne proces tenderimi. </t>
    </r>
  </si>
  <si>
    <t>Produkti "C" eshte realizuar ne masen .0%.KNuk ka të dhëna per te miturit e liruar. Numri I te  të liruar  eshte 12 veta per 4 mujorin e II 2020</t>
  </si>
  <si>
    <t>Total</t>
  </si>
  <si>
    <t>Fond i obliguar ne thesar per pagesen e pjeses se mbetur te punimeve.</t>
  </si>
  <si>
    <t>Projekt i viti 2019 perunduar</t>
  </si>
  <si>
    <t>Realizuar</t>
  </si>
  <si>
    <t>Kontrata është nënshkruar nga DPB. Janë marrë në dorëzim Automjetet. Në proces të likujdimit të faturës. Eshte bere nje pjese e likujkdimit te fatures.Është shpallur fituesi ka ardhur Autorizimi nga Agjencia e Blerjeve të përqendruara për lidhje kontrate.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</si>
</sst>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quot;Lek&quot;_-;\-* #,##0&quot;Lek&quot;_-;_-* &quot;-&quot;&quot;Lek&quot;_-;_-@_-"/>
    <numFmt numFmtId="173" formatCode="_-* #,##0_L_e_k_-;\-* #,##0_L_e_k_-;_-* &quot;-&quot;_L_e_k_-;_-@_-"/>
    <numFmt numFmtId="174" formatCode="_-* #,##0.00&quot;Lek&quot;_-;\-* #,##0.00&quot;Lek&quot;_-;_-* &quot;-&quot;??&quot;Lek&quot;_-;_-@_-"/>
    <numFmt numFmtId="175" formatCode="_-* #,##0.00_L_e_k_-;\-* #,##0.00_L_e_k_-;_-* &quot;-&quot;??_L_e_k_-;_-@_-"/>
    <numFmt numFmtId="176" formatCode="#,##0.0"/>
    <numFmt numFmtId="177" formatCode="_-* #,##0_-;\-* #,##0_-;_-* &quot;-&quot;_-;_-@_-"/>
    <numFmt numFmtId="178" formatCode="_-* #,##0.00_-;\-* #,##0.00_-;_-* &quot;-&quot;??_-;_-@_-"/>
    <numFmt numFmtId="179" formatCode="0.0%"/>
    <numFmt numFmtId="180" formatCode="0.0"/>
    <numFmt numFmtId="181" formatCode="#,##0.000"/>
    <numFmt numFmtId="182" formatCode="&quot;   &quot;@"/>
    <numFmt numFmtId="183" formatCode="&quot;      &quot;@"/>
    <numFmt numFmtId="184" formatCode="&quot;         &quot;@"/>
    <numFmt numFmtId="185" formatCode="&quot;            &quot;@"/>
    <numFmt numFmtId="186" formatCode="&quot;               &quot;@"/>
    <numFmt numFmtId="187" formatCode="_([$€]* #,##0.00_);_([$€]* \(#,##0.00\);_([$€]* &quot;-&quot;??_);_(@_)"/>
    <numFmt numFmtId="188" formatCode="[&gt;=0.05]#,##0.0;[&lt;=-0.05]\-#,##0.0;?0.0"/>
    <numFmt numFmtId="189" formatCode="[Black]#,##0.0;[Black]\-#,##0.0;;"/>
    <numFmt numFmtId="190" formatCode="[Black][&gt;0.05]#,##0.0;[Black][&lt;-0.05]\-#,##0.0;;"/>
    <numFmt numFmtId="191" formatCode="[Black][&gt;0.5]#,##0;[Black][&lt;-0.5]\-#,##0;;"/>
    <numFmt numFmtId="192" formatCode="General\ \ \ \ \ \ "/>
    <numFmt numFmtId="193" formatCode="0.0\ \ \ \ \ \ \ \ "/>
    <numFmt numFmtId="194" formatCode="mmmm\ yyyy"/>
    <numFmt numFmtId="195" formatCode="#,##0\ &quot;Kč&quot;;\-#,##0\ &quot;Kč&quot;"/>
    <numFmt numFmtId="196" formatCode="#,##0.0____"/>
    <numFmt numFmtId="197" formatCode="\$#,##0.00\ ;\(\$#,##0.00\)"/>
    <numFmt numFmtId="198" formatCode="_-&quot;¢&quot;* #,##0_-;\-&quot;¢&quot;* #,##0_-;_-&quot;¢&quot;* &quot;-&quot;_-;_-@_-"/>
    <numFmt numFmtId="199" formatCode="_-&quot;¢&quot;* #,##0.00_-;\-&quot;¢&quot;* #,##0.00_-;_-&quot;¢&quot;* &quot;-&quot;??_-;_-@_-"/>
    <numFmt numFmtId="200" formatCode="_-* #,##0_L_e_k_-;\-* #,##0_L_e_k_-;_-* &quot;-&quot;??_L_e_k_-;_-@_-"/>
    <numFmt numFmtId="201" formatCode="_-* #,##0.0_L_e_k_-;\-* #,##0.0_L_e_k_-;_-* &quot;-&quot;??_L_e_k_-;_-@_-"/>
    <numFmt numFmtId="202" formatCode="0.000%"/>
    <numFmt numFmtId="203" formatCode="_(* #,##0_);_(* \(#,##0\);_(* &quot;-&quot;??_);_(@_)"/>
    <numFmt numFmtId="204" formatCode="_-* #,##0.00\ [$Lekë-41C]_-;\-* #,##0.00\ [$Lekë-41C]_-;_-* &quot;-&quot;??\ [$Lekë-41C]_-;_-@_-"/>
    <numFmt numFmtId="205" formatCode="_-* #,##0.0\ [$Lekë-41C]_-;\-* #,##0.0\ [$Lekë-41C]_-;_-* &quot;-&quot;??\ [$Lekë-41C]_-;_-@_-"/>
    <numFmt numFmtId="206" formatCode="_-* #,##0\ [$Lekë-41C]_-;\-* #,##0\ [$Lekë-41C]_-;_-* &quot;-&quot;??\ [$Lekë-41C]_-;_-@_-"/>
    <numFmt numFmtId="207" formatCode="0.00;[Red]0.00"/>
    <numFmt numFmtId="208" formatCode="0.0;[Red]0.0"/>
    <numFmt numFmtId="209" formatCode="0;[Red]0"/>
    <numFmt numFmtId="210" formatCode="#,##0.0000"/>
  </numFmts>
  <fonts count="129">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i/>
      <sz val="10"/>
      <name val="Arial"/>
      <family val="2"/>
    </font>
    <font>
      <b/>
      <sz val="12"/>
      <color indexed="60"/>
      <name val="Calibri"/>
      <family val="2"/>
    </font>
    <font>
      <sz val="11"/>
      <name val="Arial"/>
      <family val="2"/>
    </font>
    <font>
      <b/>
      <sz val="8"/>
      <color indexed="60"/>
      <name val="Arial"/>
      <family val="2"/>
    </font>
    <font>
      <b/>
      <sz val="10"/>
      <color indexed="8"/>
      <name val="Calibri"/>
      <family val="2"/>
    </font>
    <font>
      <b/>
      <u val="single"/>
      <sz val="10"/>
      <color indexed="60"/>
      <name val="Calibri"/>
      <family val="2"/>
    </font>
    <font>
      <sz val="10"/>
      <name val="Bookman Old Style"/>
      <family val="1"/>
    </font>
    <font>
      <b/>
      <u val="single"/>
      <sz val="12"/>
      <name val="Arial"/>
      <family val="2"/>
    </font>
    <font>
      <u val="single"/>
      <sz val="12"/>
      <name val="Arial"/>
      <family val="2"/>
    </font>
    <font>
      <b/>
      <sz val="14"/>
      <name val="Calibri"/>
      <family val="2"/>
    </font>
    <font>
      <b/>
      <sz val="12"/>
      <name val="Calibri"/>
      <family val="2"/>
    </font>
    <font>
      <sz val="8"/>
      <name val="Bookman Old Style"/>
      <family val="1"/>
    </font>
    <font>
      <sz val="9"/>
      <name val="Bookman Old Style"/>
      <family val="1"/>
    </font>
    <font>
      <i/>
      <sz val="9"/>
      <name val="Arial"/>
      <family val="2"/>
    </font>
    <font>
      <b/>
      <i/>
      <sz val="9"/>
      <name val="Arial"/>
      <family val="2"/>
    </font>
    <font>
      <sz val="12"/>
      <name val="Bookman Old Style"/>
      <family val="1"/>
    </font>
    <font>
      <b/>
      <i/>
      <sz val="10"/>
      <name val="Arial"/>
      <family val="2"/>
    </font>
    <font>
      <sz val="10"/>
      <name val="Garamond"/>
      <family val="1"/>
    </font>
    <font>
      <sz val="14"/>
      <name val="Arial"/>
      <family val="2"/>
    </font>
    <font>
      <u val="single"/>
      <sz val="12"/>
      <color indexed="60"/>
      <name val="Arial"/>
      <family val="2"/>
    </font>
    <font>
      <b/>
      <sz val="10"/>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u val="single"/>
      <sz val="12"/>
      <color indexed="60"/>
      <name val="Arial"/>
      <family val="2"/>
    </font>
    <font>
      <b/>
      <i/>
      <sz val="11"/>
      <color indexed="8"/>
      <name val="Calibri"/>
      <family val="2"/>
    </font>
    <font>
      <b/>
      <sz val="12"/>
      <color indexed="8"/>
      <name val="Calibri"/>
      <family val="2"/>
    </font>
    <font>
      <b/>
      <sz val="12"/>
      <color indexed="60"/>
      <name val="Arial"/>
      <family val="2"/>
    </font>
    <font>
      <b/>
      <sz val="11"/>
      <color indexed="60"/>
      <name val="Calibri"/>
      <family val="2"/>
    </font>
    <font>
      <b/>
      <i/>
      <sz val="11"/>
      <color indexed="10"/>
      <name val="Calibri"/>
      <family val="2"/>
    </font>
    <font>
      <i/>
      <sz val="10"/>
      <color indexed="10"/>
      <name val="Arial"/>
      <family val="2"/>
    </font>
    <font>
      <b/>
      <sz val="11"/>
      <color indexed="10"/>
      <name val="Calibri"/>
      <family val="2"/>
    </font>
    <font>
      <b/>
      <i/>
      <sz val="11"/>
      <name val="Calibri"/>
      <family val="2"/>
    </font>
    <font>
      <b/>
      <sz val="11"/>
      <name val="Calibri"/>
      <family val="2"/>
    </font>
    <font>
      <sz val="10"/>
      <color indexed="9"/>
      <name val="Arial"/>
      <family val="2"/>
    </font>
    <font>
      <sz val="10"/>
      <color indexed="10"/>
      <name val="Arial"/>
      <family val="2"/>
    </font>
    <font>
      <b/>
      <sz val="12"/>
      <color indexed="10"/>
      <name val="Calibri"/>
      <family val="2"/>
    </font>
    <font>
      <sz val="10"/>
      <color indexed="10"/>
      <name val="Bookman Old Style"/>
      <family val="1"/>
    </font>
    <font>
      <b/>
      <sz val="10"/>
      <color indexed="10"/>
      <name val="Arial"/>
      <family val="2"/>
    </font>
    <font>
      <i/>
      <sz val="9"/>
      <color indexed="10"/>
      <name val="Arial"/>
      <family val="2"/>
    </font>
    <font>
      <b/>
      <sz val="12"/>
      <color indexed="10"/>
      <name val="Arial"/>
      <family val="2"/>
    </font>
    <font>
      <b/>
      <sz val="9"/>
      <color indexed="9"/>
      <name val="Arial"/>
      <family val="2"/>
    </font>
    <font>
      <u val="single"/>
      <sz val="12"/>
      <color indexed="10"/>
      <name val="Arial"/>
      <family val="2"/>
    </font>
    <font>
      <b/>
      <sz val="8"/>
      <color indexed="10"/>
      <name val="Arial"/>
      <family val="2"/>
    </font>
    <font>
      <sz val="12"/>
      <color indexed="10"/>
      <name val="Arial"/>
      <family val="2"/>
    </font>
    <font>
      <sz val="8"/>
      <color indexed="9"/>
      <name val="Arial"/>
      <family val="2"/>
    </font>
    <font>
      <sz val="11"/>
      <name val="Calibri"/>
      <family val="2"/>
    </font>
    <font>
      <b/>
      <sz val="11"/>
      <color indexed="60"/>
      <name val="Arial"/>
      <family val="2"/>
    </font>
    <font>
      <sz val="11"/>
      <color rgb="FF000000"/>
      <name val="Calibri"/>
      <family val="2"/>
    </font>
    <font>
      <u val="single"/>
      <sz val="12"/>
      <color rgb="FFC00000"/>
      <name val="Arial"/>
      <family val="2"/>
    </font>
    <font>
      <b/>
      <sz val="10"/>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u val="single"/>
      <sz val="12"/>
      <color rgb="FFC00000"/>
      <name val="Arial"/>
      <family val="2"/>
    </font>
    <font>
      <b/>
      <i/>
      <sz val="11"/>
      <color theme="1"/>
      <name val="Calibri"/>
      <family val="2"/>
    </font>
    <font>
      <b/>
      <sz val="12"/>
      <color theme="1"/>
      <name val="Calibri"/>
      <family val="2"/>
    </font>
    <font>
      <b/>
      <sz val="12"/>
      <color rgb="FFC00000"/>
      <name val="Calibri"/>
      <family val="2"/>
    </font>
    <font>
      <b/>
      <sz val="12"/>
      <color rgb="FFC00000"/>
      <name val="Arial"/>
      <family val="2"/>
    </font>
    <font>
      <b/>
      <sz val="11"/>
      <color rgb="FFC00000"/>
      <name val="Calibri"/>
      <family val="2"/>
    </font>
    <font>
      <b/>
      <i/>
      <sz val="11"/>
      <color rgb="FFFF0000"/>
      <name val="Calibri"/>
      <family val="2"/>
    </font>
    <font>
      <i/>
      <sz val="10"/>
      <color rgb="FFFF0000"/>
      <name val="Arial"/>
      <family val="2"/>
    </font>
    <font>
      <b/>
      <sz val="11"/>
      <color rgb="FFFF0000"/>
      <name val="Calibri"/>
      <family val="2"/>
    </font>
    <font>
      <sz val="10"/>
      <color theme="0"/>
      <name val="Arial"/>
      <family val="2"/>
    </font>
    <font>
      <sz val="10"/>
      <color rgb="FFFF0000"/>
      <name val="Arial"/>
      <family val="2"/>
    </font>
    <font>
      <b/>
      <sz val="12"/>
      <color rgb="FFFF0000"/>
      <name val="Calibri"/>
      <family val="2"/>
    </font>
    <font>
      <sz val="10"/>
      <color rgb="FFFF0000"/>
      <name val="Bookman Old Style"/>
      <family val="1"/>
    </font>
    <font>
      <b/>
      <sz val="10"/>
      <color rgb="FFFF0000"/>
      <name val="Arial"/>
      <family val="2"/>
    </font>
    <font>
      <i/>
      <sz val="9"/>
      <color rgb="FFFF0000"/>
      <name val="Arial"/>
      <family val="2"/>
    </font>
    <font>
      <b/>
      <sz val="12"/>
      <color rgb="FFFF0000"/>
      <name val="Arial"/>
      <family val="2"/>
    </font>
    <font>
      <b/>
      <sz val="9"/>
      <color theme="0"/>
      <name val="Arial"/>
      <family val="2"/>
    </font>
    <font>
      <u val="single"/>
      <sz val="12"/>
      <color rgb="FFFF0000"/>
      <name val="Arial"/>
      <family val="2"/>
    </font>
    <font>
      <b/>
      <sz val="8"/>
      <color rgb="FFFF0000"/>
      <name val="Arial"/>
      <family val="2"/>
    </font>
    <font>
      <sz val="12"/>
      <color rgb="FFFF0000"/>
      <name val="Arial"/>
      <family val="2"/>
    </font>
    <font>
      <sz val="8"/>
      <color theme="0"/>
      <name val="Arial"/>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7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style="thin"/>
      <right style="medium"/>
      <top style="dashed"/>
      <bottom style="dashed"/>
    </border>
    <border>
      <left style="thin"/>
      <right style="medium"/>
      <top style="dashed"/>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style="thin"/>
      <right style="thin"/>
      <top style="medium"/>
      <bottom style="thin"/>
    </border>
    <border>
      <left>
        <color indexed="63"/>
      </left>
      <right style="thin"/>
      <top style="thin"/>
      <bottom>
        <color indexed="63"/>
      </bottom>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style="medium"/>
      <top style="medium"/>
      <bottom style="dashed"/>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style="medium"/>
      <top>
        <color indexed="63"/>
      </top>
      <bottom style="medium"/>
    </border>
    <border>
      <left>
        <color indexed="63"/>
      </left>
      <right style="thin"/>
      <top style="thin"/>
      <bottom style="medium"/>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style="medium"/>
    </border>
    <border>
      <left style="thin"/>
      <right>
        <color indexed="63"/>
      </right>
      <top style="thin"/>
      <bottom style="mediu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82" fontId="12" fillId="0" borderId="0" applyFont="0" applyFill="0" applyBorder="0" applyAlignment="0" applyProtection="0"/>
    <xf numFmtId="183"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184" fontId="12" fillId="0" borderId="0" applyFont="0" applyFill="0" applyBorder="0" applyAlignment="0" applyProtection="0"/>
    <xf numFmtId="185"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86"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5" fontId="0" fillId="0" borderId="0" applyFont="0" applyFill="0" applyBorder="0" applyAlignment="0" applyProtection="0"/>
    <xf numFmtId="0" fontId="19" fillId="0" borderId="0">
      <alignment/>
      <protection/>
    </xf>
    <xf numFmtId="173" fontId="0" fillId="0" borderId="0" applyFont="0" applyFill="0" applyBorder="0" applyAlignment="0" applyProtection="0"/>
    <xf numFmtId="181" fontId="20" fillId="0" borderId="0">
      <alignment horizontal="right" vertical="top"/>
      <protection/>
    </xf>
    <xf numFmtId="0" fontId="19" fillId="0" borderId="0">
      <alignment/>
      <protection/>
    </xf>
    <xf numFmtId="0" fontId="19" fillId="0" borderId="0">
      <alignment/>
      <protection/>
    </xf>
    <xf numFmtId="174" fontId="0" fillId="0" borderId="0" applyFont="0" applyFill="0" applyBorder="0" applyAlignment="0" applyProtection="0"/>
    <xf numFmtId="172"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187" fontId="0" fillId="0" borderId="0" applyFont="0" applyFill="0" applyBorder="0" applyAlignment="0" applyProtection="0"/>
    <xf numFmtId="179"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76"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76" fontId="27" fillId="0" borderId="0">
      <alignment/>
      <protection/>
    </xf>
    <xf numFmtId="0" fontId="28" fillId="0" borderId="10" applyNumberFormat="0" applyFill="0" applyAlignment="0" applyProtection="0"/>
    <xf numFmtId="195" fontId="17" fillId="0" borderId="0" applyFont="0" applyFill="0" applyBorder="0" applyAlignment="0" applyProtection="0"/>
    <xf numFmtId="177" fontId="29" fillId="0" borderId="0" applyFont="0" applyFill="0" applyBorder="0" applyAlignment="0" applyProtection="0"/>
    <xf numFmtId="178"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8" fontId="29" fillId="0" borderId="0" applyFont="0" applyFill="0" applyBorder="0" applyAlignment="0" applyProtection="0"/>
    <xf numFmtId="199"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188" fontId="29" fillId="0" borderId="0" applyFill="0" applyBorder="0" applyAlignment="0" applyProtection="0"/>
    <xf numFmtId="0" fontId="0" fillId="0" borderId="0">
      <alignment/>
      <protection/>
    </xf>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2" fontId="17" fillId="0" borderId="0" applyFont="0" applyFill="0" applyBorder="0" applyAlignment="0" applyProtection="0"/>
    <xf numFmtId="196"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192" fontId="12" fillId="0" borderId="0" applyNumberFormat="0" applyFont="0" applyFill="0" applyBorder="0" applyAlignment="0" applyProtection="0"/>
    <xf numFmtId="0" fontId="41" fillId="0" borderId="0" applyNumberFormat="0" applyFont="0" applyFill="0" applyBorder="0" applyAlignment="0" applyProtection="0"/>
    <xf numFmtId="193"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194"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80" fontId="10" fillId="0" borderId="0">
      <alignment horizontal="right"/>
      <protection/>
    </xf>
    <xf numFmtId="0" fontId="44" fillId="0" borderId="0" applyProtection="0">
      <alignment/>
    </xf>
    <xf numFmtId="197"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50">
    <xf numFmtId="0" fontId="0" fillId="0" borderId="0" xfId="0" applyAlignment="1">
      <alignment/>
    </xf>
    <xf numFmtId="0" fontId="4" fillId="0" borderId="0" xfId="0" applyFont="1" applyAlignment="1">
      <alignment/>
    </xf>
    <xf numFmtId="0" fontId="4" fillId="0" borderId="15" xfId="0" applyFont="1" applyBorder="1" applyAlignment="1">
      <alignment horizontal="left"/>
    </xf>
    <xf numFmtId="0" fontId="47" fillId="0" borderId="0" xfId="0" applyFont="1" applyBorder="1" applyAlignment="1">
      <alignment/>
    </xf>
    <xf numFmtId="0" fontId="98"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xf>
    <xf numFmtId="0" fontId="99"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8" xfId="0" applyFont="1" applyFill="1" applyBorder="1" applyAlignment="1">
      <alignment horizontal="center"/>
    </xf>
    <xf numFmtId="0" fontId="4" fillId="0" borderId="18" xfId="0" applyFont="1" applyBorder="1" applyAlignment="1">
      <alignment horizontal="center"/>
    </xf>
    <xf numFmtId="0" fontId="99" fillId="0" borderId="0" xfId="0" applyFont="1" applyAlignment="1">
      <alignment horizontal="center"/>
    </xf>
    <xf numFmtId="0" fontId="4" fillId="0" borderId="0" xfId="0" applyFont="1" applyBorder="1" applyAlignment="1">
      <alignment horizontal="center"/>
    </xf>
    <xf numFmtId="176" fontId="3" fillId="0" borderId="9"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19"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8" xfId="0" applyFont="1" applyFill="1" applyBorder="1" applyAlignment="1">
      <alignment horizontal="center"/>
    </xf>
    <xf numFmtId="176" fontId="8" fillId="26" borderId="9" xfId="0" applyNumberFormat="1" applyFont="1" applyFill="1" applyBorder="1" applyAlignment="1">
      <alignment horizontal="center"/>
    </xf>
    <xf numFmtId="0" fontId="99" fillId="0" borderId="0" xfId="0" applyFont="1" applyAlignment="1">
      <alignment horizontal="center"/>
    </xf>
    <xf numFmtId="0" fontId="100" fillId="0" borderId="0" xfId="0" applyFont="1" applyAlignment="1">
      <alignment horizontal="center"/>
    </xf>
    <xf numFmtId="0" fontId="4" fillId="0" borderId="21" xfId="0" applyFont="1" applyFill="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76" fontId="8" fillId="27" borderId="9" xfId="0" applyNumberFormat="1" applyFont="1" applyFill="1" applyBorder="1" applyAlignment="1">
      <alignment horizontal="center"/>
    </xf>
    <xf numFmtId="176" fontId="3" fillId="27" borderId="9" xfId="0" applyNumberFormat="1" applyFont="1" applyFill="1" applyBorder="1" applyAlignment="1">
      <alignment horizontal="center"/>
    </xf>
    <xf numFmtId="0" fontId="101" fillId="0" borderId="0" xfId="0" applyFont="1" applyAlignment="1">
      <alignment/>
    </xf>
    <xf numFmtId="0" fontId="102" fillId="0" borderId="0" xfId="0" applyFont="1" applyAlignment="1">
      <alignment/>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103" fillId="0" borderId="0" xfId="0" applyFont="1" applyBorder="1" applyAlignment="1">
      <alignment/>
    </xf>
    <xf numFmtId="0" fontId="104" fillId="0" borderId="0" xfId="0" applyFont="1" applyBorder="1" applyAlignment="1">
      <alignment/>
    </xf>
    <xf numFmtId="0" fontId="99"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48" fillId="0" borderId="9" xfId="0" applyFont="1" applyFill="1" applyBorder="1" applyAlignment="1">
      <alignment horizontal="center" vertical="center"/>
    </xf>
    <xf numFmtId="0" fontId="48" fillId="0" borderId="18" xfId="0" applyFont="1" applyFill="1" applyBorder="1" applyAlignment="1">
      <alignment horizontal="center" vertical="center"/>
    </xf>
    <xf numFmtId="0" fontId="4" fillId="0" borderId="0" xfId="0" applyFont="1" applyAlignment="1">
      <alignment vertical="center" wrapText="1"/>
    </xf>
    <xf numFmtId="0" fontId="105" fillId="0" borderId="9" xfId="0" applyFont="1" applyBorder="1" applyAlignment="1">
      <alignment horizontal="center" vertical="center" wrapText="1"/>
    </xf>
    <xf numFmtId="0" fontId="0" fillId="0" borderId="0" xfId="0" applyAlignment="1">
      <alignment vertical="center" wrapText="1"/>
    </xf>
    <xf numFmtId="0" fontId="106" fillId="0" borderId="9" xfId="0" applyFont="1" applyBorder="1" applyAlignment="1">
      <alignment horizontal="center" vertical="center" wrapText="1"/>
    </xf>
    <xf numFmtId="0" fontId="0" fillId="0" borderId="0" xfId="0" applyFont="1" applyAlignment="1">
      <alignment vertical="center" wrapText="1"/>
    </xf>
    <xf numFmtId="0" fontId="107" fillId="0" borderId="0" xfId="0" applyFont="1" applyAlignment="1">
      <alignment/>
    </xf>
    <xf numFmtId="0" fontId="108" fillId="0" borderId="18" xfId="0" applyFont="1" applyBorder="1" applyAlignment="1">
      <alignment horizontal="center" vertical="center" wrapText="1"/>
    </xf>
    <xf numFmtId="0" fontId="109" fillId="0" borderId="18" xfId="0" applyFont="1" applyBorder="1" applyAlignment="1">
      <alignment horizontal="center" vertical="center" wrapText="1"/>
    </xf>
    <xf numFmtId="0" fontId="100"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100" fillId="0" borderId="0" xfId="104" applyFont="1" applyFill="1" applyAlignment="1">
      <alignment vertical="center"/>
      <protection/>
    </xf>
    <xf numFmtId="0" fontId="102" fillId="0" borderId="0" xfId="104" applyFont="1" applyFill="1" applyAlignment="1">
      <alignment vertical="center"/>
      <protection/>
    </xf>
    <xf numFmtId="0" fontId="102" fillId="0" borderId="0" xfId="104" applyFont="1" applyFill="1" applyBorder="1" applyAlignment="1">
      <alignment vertical="center"/>
      <protection/>
    </xf>
    <xf numFmtId="0" fontId="99" fillId="0" borderId="0" xfId="104" applyFont="1" applyFill="1" applyAlignment="1">
      <alignment vertical="center"/>
      <protection/>
    </xf>
    <xf numFmtId="0" fontId="99"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8" xfId="104" applyFill="1" applyBorder="1" applyAlignment="1">
      <alignment vertical="center" wrapText="1"/>
      <protection/>
    </xf>
    <xf numFmtId="0" fontId="0" fillId="27" borderId="9" xfId="104" applyFill="1" applyBorder="1" applyAlignment="1">
      <alignment vertical="center" wrapText="1"/>
      <protection/>
    </xf>
    <xf numFmtId="0" fontId="0" fillId="27" borderId="23" xfId="104" applyFill="1" applyBorder="1" applyAlignment="1">
      <alignment vertical="center" wrapText="1"/>
      <protection/>
    </xf>
    <xf numFmtId="0" fontId="0" fillId="27" borderId="24" xfId="104" applyFill="1" applyBorder="1" applyAlignment="1">
      <alignment vertical="center" wrapText="1"/>
      <protection/>
    </xf>
    <xf numFmtId="0" fontId="0" fillId="27" borderId="25" xfId="104" applyFill="1" applyBorder="1" applyAlignment="1">
      <alignment vertical="center" wrapText="1"/>
      <protection/>
    </xf>
    <xf numFmtId="0" fontId="0" fillId="27" borderId="26" xfId="104" applyFill="1" applyBorder="1" applyAlignment="1">
      <alignment vertical="center" wrapText="1"/>
      <protection/>
    </xf>
    <xf numFmtId="0" fontId="0" fillId="27" borderId="27"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3" fillId="0" borderId="30" xfId="104" applyFont="1" applyFill="1" applyBorder="1" applyAlignment="1">
      <alignment horizontal="center" vertical="center" wrapText="1"/>
      <protection/>
    </xf>
    <xf numFmtId="0" fontId="3" fillId="0" borderId="31" xfId="104" applyFont="1" applyFill="1" applyBorder="1" applyAlignment="1">
      <alignment horizontal="center" vertical="center" wrapText="1"/>
      <protection/>
    </xf>
    <xf numFmtId="0" fontId="105" fillId="0" borderId="9" xfId="0" applyFont="1" applyFill="1" applyBorder="1" applyAlignment="1">
      <alignment horizontal="center" vertical="center" wrapText="1"/>
    </xf>
    <xf numFmtId="0" fontId="107" fillId="0" borderId="0" xfId="0" applyFont="1" applyAlignment="1">
      <alignment/>
    </xf>
    <xf numFmtId="0" fontId="110" fillId="0" borderId="17" xfId="0" applyFont="1" applyBorder="1" applyAlignment="1">
      <alignment horizontal="center" vertical="center" wrapText="1"/>
    </xf>
    <xf numFmtId="0" fontId="109" fillId="0" borderId="18" xfId="0"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106" fillId="0" borderId="15" xfId="0" applyFont="1" applyBorder="1" applyAlignment="1">
      <alignment horizontal="center" vertical="center" wrapText="1"/>
    </xf>
    <xf numFmtId="0" fontId="105" fillId="27" borderId="15" xfId="0" applyFont="1" applyFill="1" applyBorder="1" applyAlignment="1">
      <alignment horizontal="center" vertical="center" wrapText="1"/>
    </xf>
    <xf numFmtId="0" fontId="111" fillId="27" borderId="33" xfId="0" applyFont="1" applyFill="1" applyBorder="1" applyAlignment="1">
      <alignment horizontal="center" vertical="center" wrapText="1"/>
    </xf>
    <xf numFmtId="0" fontId="111" fillId="0" borderId="34" xfId="0" applyFont="1" applyFill="1" applyBorder="1" applyAlignment="1">
      <alignment horizontal="center" vertical="center" wrapText="1"/>
    </xf>
    <xf numFmtId="0" fontId="4" fillId="27" borderId="15" xfId="0" applyFont="1" applyFill="1" applyBorder="1" applyAlignment="1">
      <alignment horizontal="center" vertical="center"/>
    </xf>
    <xf numFmtId="0" fontId="112" fillId="0" borderId="0" xfId="0" applyFont="1" applyAlignment="1">
      <alignment horizontal="center"/>
    </xf>
    <xf numFmtId="0" fontId="4" fillId="0" borderId="0" xfId="0" applyFont="1" applyFill="1" applyBorder="1" applyAlignment="1">
      <alignment/>
    </xf>
    <xf numFmtId="0" fontId="4" fillId="0" borderId="35" xfId="0" applyFont="1" applyFill="1" applyBorder="1" applyAlignment="1">
      <alignment/>
    </xf>
    <xf numFmtId="0" fontId="4" fillId="0" borderId="13" xfId="0" applyFont="1" applyFill="1" applyBorder="1" applyAlignment="1">
      <alignment/>
    </xf>
    <xf numFmtId="0" fontId="4" fillId="0" borderId="32" xfId="0" applyFont="1" applyFill="1" applyBorder="1" applyAlignment="1">
      <alignment/>
    </xf>
    <xf numFmtId="0" fontId="111" fillId="0" borderId="36" xfId="0" applyFont="1" applyBorder="1" applyAlignment="1">
      <alignment horizontal="center"/>
    </xf>
    <xf numFmtId="0" fontId="111" fillId="0" borderId="37" xfId="0" applyFont="1" applyBorder="1" applyAlignment="1">
      <alignment horizontal="center"/>
    </xf>
    <xf numFmtId="0" fontId="111" fillId="0" borderId="0" xfId="0" applyFont="1" applyAlignment="1">
      <alignment horizontal="center" vertical="center" wrapText="1"/>
    </xf>
    <xf numFmtId="3" fontId="8" fillId="26" borderId="9" xfId="0" applyNumberFormat="1" applyFont="1" applyFill="1" applyBorder="1" applyAlignment="1">
      <alignment horizontal="center"/>
    </xf>
    <xf numFmtId="3" fontId="3" fillId="0" borderId="9" xfId="0" applyNumberFormat="1" applyFont="1" applyBorder="1" applyAlignment="1">
      <alignment horizontal="center"/>
    </xf>
    <xf numFmtId="9" fontId="0" fillId="0" borderId="0" xfId="111" applyFont="1" applyAlignment="1">
      <alignment vertical="center"/>
    </xf>
    <xf numFmtId="200" fontId="0" fillId="27" borderId="28" xfId="53" applyNumberFormat="1" applyFont="1" applyFill="1" applyBorder="1" applyAlignment="1">
      <alignment vertical="center" wrapText="1"/>
    </xf>
    <xf numFmtId="0" fontId="0" fillId="27" borderId="38" xfId="104" applyFill="1" applyBorder="1" applyAlignment="1">
      <alignment vertical="center" wrapText="1"/>
      <protection/>
    </xf>
    <xf numFmtId="0" fontId="0" fillId="27" borderId="39" xfId="104" applyFill="1" applyBorder="1" applyAlignment="1">
      <alignment vertical="center" wrapText="1"/>
      <protection/>
    </xf>
    <xf numFmtId="0" fontId="0" fillId="27" borderId="40" xfId="104" applyFill="1" applyBorder="1" applyAlignment="1">
      <alignment vertical="center" wrapText="1"/>
      <protection/>
    </xf>
    <xf numFmtId="0" fontId="106" fillId="28" borderId="9" xfId="0" applyFont="1" applyFill="1" applyBorder="1" applyAlignment="1">
      <alignment horizontal="center" vertical="center" wrapText="1"/>
    </xf>
    <xf numFmtId="0" fontId="106" fillId="28" borderId="41" xfId="0" applyFont="1" applyFill="1" applyBorder="1" applyAlignment="1">
      <alignment horizontal="center" vertical="center" wrapText="1"/>
    </xf>
    <xf numFmtId="0" fontId="0" fillId="28" borderId="0" xfId="0" applyFont="1" applyFill="1" applyAlignment="1">
      <alignment/>
    </xf>
    <xf numFmtId="0" fontId="0" fillId="28" borderId="0" xfId="0" applyFill="1" applyAlignment="1">
      <alignment/>
    </xf>
    <xf numFmtId="0" fontId="108"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27" borderId="39" xfId="0" applyFont="1" applyFill="1" applyBorder="1" applyAlignment="1">
      <alignment horizontal="center" vertical="center" wrapText="1"/>
    </xf>
    <xf numFmtId="0" fontId="105" fillId="27" borderId="42" xfId="0" applyFont="1" applyFill="1" applyBorder="1" applyAlignment="1">
      <alignment horizontal="center" vertical="center" wrapText="1"/>
    </xf>
    <xf numFmtId="0" fontId="113" fillId="0" borderId="18" xfId="0" applyFont="1" applyBorder="1" applyAlignment="1">
      <alignment horizontal="center" vertical="center" wrapText="1"/>
    </xf>
    <xf numFmtId="0" fontId="114" fillId="0" borderId="43" xfId="0" applyFont="1" applyBorder="1" applyAlignment="1">
      <alignment horizontal="center" vertical="center" wrapText="1"/>
    </xf>
    <xf numFmtId="0" fontId="113" fillId="0" borderId="38" xfId="0" applyFont="1" applyBorder="1" applyAlignment="1">
      <alignment horizontal="center" vertical="center" wrapText="1"/>
    </xf>
    <xf numFmtId="0" fontId="115" fillId="0" borderId="39" xfId="0" applyFont="1" applyBorder="1" applyAlignment="1">
      <alignment horizontal="center" vertical="center" wrapText="1"/>
    </xf>
    <xf numFmtId="0" fontId="82" fillId="0" borderId="18" xfId="0" applyFont="1" applyBorder="1" applyAlignment="1">
      <alignment horizontal="center" vertical="center" wrapText="1"/>
    </xf>
    <xf numFmtId="0" fontId="3" fillId="27" borderId="44" xfId="0" applyFont="1" applyFill="1" applyBorder="1" applyAlignment="1">
      <alignment horizontal="center" vertical="center"/>
    </xf>
    <xf numFmtId="200" fontId="0" fillId="27" borderId="39" xfId="104" applyNumberFormat="1" applyFill="1" applyBorder="1" applyAlignment="1">
      <alignment vertical="center" wrapText="1"/>
      <protection/>
    </xf>
    <xf numFmtId="3" fontId="0" fillId="0" borderId="0" xfId="0" applyNumberFormat="1" applyAlignment="1">
      <alignment/>
    </xf>
    <xf numFmtId="0" fontId="56" fillId="0" borderId="0" xfId="104" applyFont="1" applyFill="1" applyAlignment="1">
      <alignment vertical="center"/>
      <protection/>
    </xf>
    <xf numFmtId="0" fontId="57" fillId="0" borderId="0" xfId="104" applyFont="1" applyFill="1" applyAlignment="1">
      <alignment vertical="center"/>
      <protection/>
    </xf>
    <xf numFmtId="0" fontId="57" fillId="0" borderId="0" xfId="104" applyFont="1" applyFill="1" applyAlignment="1">
      <alignment horizontal="left" vertical="center"/>
      <protection/>
    </xf>
    <xf numFmtId="0" fontId="0" fillId="0" borderId="0" xfId="104" applyFont="1" applyFill="1" applyAlignment="1">
      <alignment vertical="center"/>
      <protection/>
    </xf>
    <xf numFmtId="0" fontId="0" fillId="0" borderId="0" xfId="104" applyFont="1" applyFill="1" applyAlignment="1">
      <alignment vertical="center" wrapText="1"/>
      <protection/>
    </xf>
    <xf numFmtId="0" fontId="56" fillId="0" borderId="0" xfId="0" applyFont="1" applyAlignment="1">
      <alignment horizontal="left"/>
    </xf>
    <xf numFmtId="0" fontId="57" fillId="0" borderId="0" xfId="0" applyFont="1" applyAlignment="1">
      <alignment/>
    </xf>
    <xf numFmtId="0" fontId="57" fillId="0" borderId="0" xfId="0" applyFont="1" applyAlignment="1">
      <alignment horizontal="center"/>
    </xf>
    <xf numFmtId="0" fontId="2" fillId="0" borderId="0" xfId="0" applyFont="1" applyAlignment="1">
      <alignment horizontal="center"/>
    </xf>
    <xf numFmtId="0" fontId="57" fillId="0" borderId="0" xfId="0" applyFont="1" applyBorder="1" applyAlignment="1">
      <alignment/>
    </xf>
    <xf numFmtId="0" fontId="56" fillId="0" borderId="0" xfId="0" applyFont="1" applyBorder="1" applyAlignment="1">
      <alignment/>
    </xf>
    <xf numFmtId="0" fontId="57" fillId="0" borderId="0" xfId="0" applyFont="1" applyAlignment="1">
      <alignment/>
    </xf>
    <xf numFmtId="0" fontId="83" fillId="27" borderId="42"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xf>
    <xf numFmtId="3" fontId="0" fillId="0" borderId="0" xfId="0" applyNumberFormat="1" applyFont="1" applyAlignment="1">
      <alignment/>
    </xf>
    <xf numFmtId="0" fontId="0" fillId="0" borderId="0" xfId="0" applyFont="1" applyAlignment="1">
      <alignment/>
    </xf>
    <xf numFmtId="3" fontId="4" fillId="27" borderId="9" xfId="0" applyNumberFormat="1" applyFont="1" applyFill="1" applyBorder="1" applyAlignment="1">
      <alignment horizontal="center"/>
    </xf>
    <xf numFmtId="200" fontId="116" fillId="0" borderId="0" xfId="104" applyNumberFormat="1" applyFont="1" applyFill="1" applyBorder="1" applyAlignment="1">
      <alignment vertical="center" wrapText="1"/>
      <protection/>
    </xf>
    <xf numFmtId="0" fontId="3" fillId="28" borderId="17" xfId="0" applyFont="1" applyFill="1" applyBorder="1" applyAlignment="1">
      <alignment horizontal="center" vertical="center"/>
    </xf>
    <xf numFmtId="0" fontId="3" fillId="28" borderId="17" xfId="0" applyFont="1" applyFill="1" applyBorder="1" applyAlignment="1">
      <alignment horizontal="center" vertical="center" wrapText="1"/>
    </xf>
    <xf numFmtId="0" fontId="117" fillId="0" borderId="0" xfId="0" applyFont="1" applyAlignment="1">
      <alignment/>
    </xf>
    <xf numFmtId="0" fontId="0" fillId="29" borderId="0" xfId="0" applyFill="1" applyAlignment="1">
      <alignment/>
    </xf>
    <xf numFmtId="0" fontId="57" fillId="0" borderId="0" xfId="0" applyFont="1" applyAlignment="1">
      <alignment horizontal="center"/>
    </xf>
    <xf numFmtId="0" fontId="57" fillId="0" borderId="0" xfId="0" applyFont="1" applyAlignment="1">
      <alignment horizontal="left"/>
    </xf>
    <xf numFmtId="200" fontId="9" fillId="28" borderId="32" xfId="53" applyNumberFormat="1" applyFont="1" applyFill="1" applyBorder="1" applyAlignment="1">
      <alignment vertical="center" wrapText="1"/>
    </xf>
    <xf numFmtId="200" fontId="9" fillId="28" borderId="28" xfId="53" applyNumberFormat="1" applyFont="1" applyFill="1" applyBorder="1" applyAlignment="1">
      <alignment vertical="center" wrapText="1"/>
    </xf>
    <xf numFmtId="0" fontId="9" fillId="28" borderId="28" xfId="104" applyFont="1" applyFill="1" applyBorder="1" applyAlignment="1">
      <alignment vertical="center" wrapText="1"/>
      <protection/>
    </xf>
    <xf numFmtId="0" fontId="9" fillId="28" borderId="9" xfId="104" applyFont="1" applyFill="1" applyBorder="1" applyAlignment="1">
      <alignment vertical="center" wrapText="1"/>
      <protection/>
    </xf>
    <xf numFmtId="0" fontId="10" fillId="0" borderId="18" xfId="0" applyFont="1" applyBorder="1" applyAlignment="1">
      <alignment horizontal="center" vertical="center"/>
    </xf>
    <xf numFmtId="0" fontId="10" fillId="0" borderId="9" xfId="0" applyFont="1" applyBorder="1" applyAlignment="1">
      <alignment vertical="center" wrapText="1"/>
    </xf>
    <xf numFmtId="0" fontId="10" fillId="0" borderId="9" xfId="0" applyFont="1" applyFill="1" applyBorder="1" applyAlignment="1">
      <alignment vertical="center" wrapText="1"/>
    </xf>
    <xf numFmtId="49" fontId="10" fillId="0" borderId="18" xfId="0" applyNumberFormat="1" applyFont="1" applyBorder="1" applyAlignment="1">
      <alignment horizontal="center" vertical="center" wrapText="1"/>
    </xf>
    <xf numFmtId="0" fontId="10" fillId="28" borderId="9" xfId="0" applyFont="1" applyFill="1" applyBorder="1" applyAlignment="1">
      <alignment horizontal="center" vertical="center" wrapText="1"/>
    </xf>
    <xf numFmtId="0" fontId="10" fillId="28" borderId="9" xfId="105" applyFont="1" applyFill="1" applyBorder="1" applyAlignment="1">
      <alignment vertical="center" wrapText="1"/>
      <protection/>
    </xf>
    <xf numFmtId="3" fontId="10" fillId="28" borderId="9" xfId="105" applyNumberFormat="1" applyFont="1" applyFill="1" applyBorder="1" applyAlignment="1">
      <alignment horizontal="left" vertical="center" wrapText="1"/>
      <protection/>
    </xf>
    <xf numFmtId="0" fontId="0" fillId="28" borderId="29" xfId="104" applyFont="1" applyFill="1" applyBorder="1" applyAlignment="1">
      <alignment vertical="center" wrapText="1"/>
      <protection/>
    </xf>
    <xf numFmtId="0" fontId="83" fillId="27" borderId="39" xfId="0" applyFont="1" applyFill="1" applyBorder="1" applyAlignment="1">
      <alignment horizontal="center" vertical="center" wrapText="1"/>
    </xf>
    <xf numFmtId="0" fontId="0" fillId="0" borderId="0" xfId="104" applyFont="1" applyFill="1" applyBorder="1" applyAlignment="1">
      <alignment vertical="center" wrapText="1"/>
      <protection/>
    </xf>
    <xf numFmtId="200" fontId="0" fillId="0" borderId="0" xfId="104" applyNumberFormat="1" applyFont="1" applyFill="1" applyBorder="1" applyAlignment="1">
      <alignment vertical="center"/>
      <protection/>
    </xf>
    <xf numFmtId="9" fontId="0" fillId="0" borderId="0" xfId="111" applyFont="1" applyAlignment="1">
      <alignment vertical="center"/>
    </xf>
    <xf numFmtId="9" fontId="102" fillId="0" borderId="0" xfId="111" applyFont="1" applyAlignment="1">
      <alignment/>
    </xf>
    <xf numFmtId="3" fontId="3" fillId="29" borderId="25" xfId="0" applyNumberFormat="1" applyFont="1" applyFill="1" applyBorder="1" applyAlignment="1">
      <alignment horizontal="center"/>
    </xf>
    <xf numFmtId="176" fontId="3" fillId="29" borderId="26" xfId="0" applyNumberFormat="1" applyFont="1" applyFill="1" applyBorder="1" applyAlignment="1">
      <alignment horizontal="center"/>
    </xf>
    <xf numFmtId="0" fontId="8" fillId="29" borderId="18" xfId="0" applyFont="1" applyFill="1" applyBorder="1" applyAlignment="1">
      <alignment horizontal="center"/>
    </xf>
    <xf numFmtId="0" fontId="8" fillId="29" borderId="15" xfId="0" applyFont="1" applyFill="1" applyBorder="1" applyAlignment="1">
      <alignment horizontal="center" wrapText="1"/>
    </xf>
    <xf numFmtId="3" fontId="8" fillId="29" borderId="9" xfId="0" applyNumberFormat="1" applyFont="1" applyFill="1" applyBorder="1" applyAlignment="1">
      <alignment horizontal="center"/>
    </xf>
    <xf numFmtId="176" fontId="3" fillId="29" borderId="23" xfId="0" applyNumberFormat="1" applyFont="1" applyFill="1" applyBorder="1" applyAlignment="1">
      <alignment horizontal="center"/>
    </xf>
    <xf numFmtId="0" fontId="8" fillId="29" borderId="18" xfId="0" applyFont="1" applyFill="1" applyBorder="1" applyAlignment="1">
      <alignment horizontal="center"/>
    </xf>
    <xf numFmtId="0" fontId="8" fillId="29" borderId="15" xfId="0" applyFont="1" applyFill="1" applyBorder="1" applyAlignment="1">
      <alignment horizontal="center"/>
    </xf>
    <xf numFmtId="3" fontId="8" fillId="29" borderId="9" xfId="0" applyNumberFormat="1" applyFont="1" applyFill="1" applyBorder="1" applyAlignment="1">
      <alignment horizontal="center"/>
    </xf>
    <xf numFmtId="176" fontId="3" fillId="0" borderId="23" xfId="0" applyNumberFormat="1" applyFont="1" applyBorder="1" applyAlignment="1">
      <alignment horizontal="center"/>
    </xf>
    <xf numFmtId="200" fontId="55" fillId="0" borderId="15" xfId="53" applyNumberFormat="1" applyFont="1" applyFill="1" applyBorder="1" applyAlignment="1">
      <alignment horizontal="left" vertical="center" wrapText="1"/>
    </xf>
    <xf numFmtId="3" fontId="0" fillId="0" borderId="9"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9" fontId="0" fillId="0" borderId="41" xfId="111" applyFont="1" applyFill="1" applyBorder="1" applyAlignment="1">
      <alignment horizontal="center" vertical="center" wrapText="1"/>
    </xf>
    <xf numFmtId="9" fontId="49" fillId="0" borderId="46" xfId="0" applyNumberFormat="1" applyFont="1" applyFill="1" applyBorder="1" applyAlignment="1">
      <alignment horizontal="left" vertical="center" wrapText="1"/>
    </xf>
    <xf numFmtId="3" fontId="0" fillId="0" borderId="47" xfId="0" applyNumberFormat="1" applyFont="1" applyFill="1" applyBorder="1" applyAlignment="1">
      <alignment horizontal="center" vertical="center" wrapText="1"/>
    </xf>
    <xf numFmtId="200" fontId="55" fillId="0" borderId="9" xfId="53" applyNumberFormat="1" applyFont="1" applyFill="1" applyBorder="1" applyAlignment="1">
      <alignment horizontal="left" vertical="center" wrapText="1"/>
    </xf>
    <xf numFmtId="0" fontId="118" fillId="0" borderId="17" xfId="0" applyFont="1" applyFill="1" applyBorder="1" applyAlignment="1">
      <alignment horizontal="center" vertical="center" wrapText="1"/>
    </xf>
    <xf numFmtId="0" fontId="118" fillId="0" borderId="9" xfId="0" applyFont="1" applyBorder="1" applyAlignment="1">
      <alignment horizontal="center" vertical="center" wrapText="1"/>
    </xf>
    <xf numFmtId="0" fontId="59" fillId="0" borderId="39" xfId="0" applyFont="1" applyBorder="1" applyAlignment="1">
      <alignment horizontal="center" vertical="center" wrapText="1"/>
    </xf>
    <xf numFmtId="0" fontId="118" fillId="0" borderId="39" xfId="0" applyFont="1" applyBorder="1" applyAlignment="1">
      <alignment horizontal="center" vertical="center" wrapText="1"/>
    </xf>
    <xf numFmtId="0" fontId="1" fillId="0" borderId="0" xfId="0" applyFont="1" applyBorder="1" applyAlignment="1">
      <alignment horizontal="left"/>
    </xf>
    <xf numFmtId="0" fontId="1" fillId="0" borderId="0" xfId="0" applyFont="1" applyAlignment="1">
      <alignment horizontal="center"/>
    </xf>
    <xf numFmtId="0" fontId="59" fillId="0" borderId="44" xfId="0" applyFont="1" applyBorder="1" applyAlignment="1">
      <alignment horizontal="center" vertical="center" wrapText="1"/>
    </xf>
    <xf numFmtId="0" fontId="83"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3" fillId="29" borderId="30" xfId="104" applyFont="1" applyFill="1" applyBorder="1" applyAlignment="1">
      <alignment horizontal="center" vertical="center" wrapText="1"/>
      <protection/>
    </xf>
    <xf numFmtId="0" fontId="3" fillId="29" borderId="17" xfId="104" applyFont="1" applyFill="1" applyBorder="1" applyAlignment="1">
      <alignment horizontal="center" vertical="center" wrapText="1"/>
      <protection/>
    </xf>
    <xf numFmtId="0" fontId="3" fillId="29" borderId="31" xfId="104" applyFont="1" applyFill="1" applyBorder="1" applyAlignment="1">
      <alignment horizontal="center" vertical="center" wrapText="1"/>
      <protection/>
    </xf>
    <xf numFmtId="49" fontId="3" fillId="0" borderId="39"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0" fontId="3" fillId="29" borderId="15" xfId="0" applyFont="1" applyFill="1" applyBorder="1" applyAlignment="1">
      <alignment horizontal="center"/>
    </xf>
    <xf numFmtId="3" fontId="3" fillId="29" borderId="9" xfId="0" applyNumberFormat="1" applyFont="1" applyFill="1" applyBorder="1" applyAlignment="1">
      <alignment horizontal="center"/>
    </xf>
    <xf numFmtId="176" fontId="3" fillId="29" borderId="9" xfId="0" applyNumberFormat="1" applyFont="1" applyFill="1" applyBorder="1" applyAlignment="1">
      <alignment horizontal="center"/>
    </xf>
    <xf numFmtId="176" fontId="3" fillId="29" borderId="23" xfId="0" applyNumberFormat="1" applyFont="1" applyFill="1" applyBorder="1" applyAlignment="1">
      <alignment horizontal="center"/>
    </xf>
    <xf numFmtId="176" fontId="4" fillId="29" borderId="23" xfId="0" applyNumberFormat="1" applyFont="1" applyFill="1" applyBorder="1" applyAlignment="1">
      <alignment horizontal="center"/>
    </xf>
    <xf numFmtId="49" fontId="4" fillId="29" borderId="23" xfId="0" applyNumberFormat="1" applyFont="1" applyFill="1" applyBorder="1" applyAlignment="1">
      <alignment horizontal="center"/>
    </xf>
    <xf numFmtId="49" fontId="3" fillId="28" borderId="39" xfId="0" applyNumberFormat="1" applyFont="1" applyFill="1" applyBorder="1" applyAlignment="1">
      <alignment horizontal="center" vertical="center"/>
    </xf>
    <xf numFmtId="176" fontId="4" fillId="29" borderId="23" xfId="0" applyNumberFormat="1" applyFont="1" applyFill="1" applyBorder="1" applyAlignment="1">
      <alignment horizontal="center"/>
    </xf>
    <xf numFmtId="176" fontId="0" fillId="0" borderId="0" xfId="0" applyNumberFormat="1" applyAlignment="1">
      <alignment/>
    </xf>
    <xf numFmtId="200" fontId="119" fillId="0" borderId="9" xfId="53" applyNumberFormat="1" applyFont="1" applyFill="1" applyBorder="1" applyAlignment="1">
      <alignment horizontal="left" vertical="center" wrapText="1"/>
    </xf>
    <xf numFmtId="3" fontId="117" fillId="0" borderId="9" xfId="0" applyNumberFormat="1" applyFont="1" applyFill="1" applyBorder="1" applyAlignment="1">
      <alignment horizontal="center" vertical="center"/>
    </xf>
    <xf numFmtId="9" fontId="117" fillId="0" borderId="41" xfId="111" applyFont="1" applyFill="1" applyBorder="1" applyAlignment="1">
      <alignment horizontal="center" vertical="center" wrapText="1"/>
    </xf>
    <xf numFmtId="9" fontId="114" fillId="0" borderId="46" xfId="0" applyNumberFormat="1" applyFont="1" applyFill="1" applyBorder="1" applyAlignment="1">
      <alignment horizontal="left" vertical="center" wrapText="1"/>
    </xf>
    <xf numFmtId="0" fontId="115" fillId="0" borderId="50" xfId="0" applyFont="1" applyFill="1" applyBorder="1" applyAlignment="1">
      <alignment horizontal="center" vertical="center" wrapText="1"/>
    </xf>
    <xf numFmtId="0" fontId="115" fillId="0" borderId="9" xfId="0" applyFont="1" applyFill="1" applyBorder="1" applyAlignment="1">
      <alignment horizontal="center" vertical="center" wrapText="1"/>
    </xf>
    <xf numFmtId="3" fontId="117" fillId="0" borderId="51" xfId="0" applyNumberFormat="1" applyFont="1" applyFill="1" applyBorder="1" applyAlignment="1">
      <alignment horizontal="center" vertical="center"/>
    </xf>
    <xf numFmtId="9" fontId="120" fillId="0" borderId="47" xfId="0" applyNumberFormat="1" applyFont="1" applyFill="1" applyBorder="1" applyAlignment="1">
      <alignment horizontal="center" vertical="center" wrapText="1"/>
    </xf>
    <xf numFmtId="9" fontId="121" fillId="0" borderId="46" xfId="0" applyNumberFormat="1" applyFont="1" applyFill="1" applyBorder="1" applyAlignment="1">
      <alignment horizontal="left" vertical="center" wrapText="1"/>
    </xf>
    <xf numFmtId="0" fontId="119" fillId="0" borderId="15" xfId="0" applyFont="1" applyFill="1" applyBorder="1" applyAlignment="1">
      <alignment horizontal="center" vertical="center" wrapText="1"/>
    </xf>
    <xf numFmtId="0" fontId="118" fillId="28" borderId="9" xfId="0" applyFont="1" applyFill="1" applyBorder="1" applyAlignment="1">
      <alignment horizontal="center" vertical="center" wrapText="1"/>
    </xf>
    <xf numFmtId="0" fontId="83" fillId="0" borderId="50" xfId="0" applyFont="1" applyFill="1" applyBorder="1" applyAlignment="1">
      <alignment horizontal="center" vertical="center" wrapText="1"/>
    </xf>
    <xf numFmtId="0" fontId="0" fillId="0" borderId="50" xfId="0" applyFont="1" applyFill="1" applyBorder="1" applyAlignment="1">
      <alignment horizontal="center" vertical="center" wrapText="1"/>
    </xf>
    <xf numFmtId="200" fontId="60" fillId="0" borderId="9" xfId="53" applyNumberFormat="1" applyFont="1" applyFill="1" applyBorder="1" applyAlignment="1">
      <alignment horizontal="left" vertical="center" wrapText="1"/>
    </xf>
    <xf numFmtId="200" fontId="61" fillId="0" borderId="9" xfId="53" applyNumberFormat="1" applyFont="1" applyFill="1" applyBorder="1" applyAlignment="1">
      <alignment horizontal="left" vertical="center" wrapText="1"/>
    </xf>
    <xf numFmtId="9" fontId="62" fillId="0" borderId="46" xfId="0" applyNumberFormat="1" applyFont="1" applyFill="1" applyBorder="1" applyAlignment="1">
      <alignment horizontal="left" vertical="center" wrapText="1"/>
    </xf>
    <xf numFmtId="0" fontId="55" fillId="0" borderId="15" xfId="0" applyFont="1" applyFill="1" applyBorder="1" applyAlignment="1">
      <alignment horizontal="center" vertical="center" wrapText="1"/>
    </xf>
    <xf numFmtId="9" fontId="62" fillId="0" borderId="46" xfId="0" applyNumberFormat="1" applyFont="1" applyFill="1" applyBorder="1" applyAlignment="1">
      <alignment vertical="top" wrapText="1"/>
    </xf>
    <xf numFmtId="0" fontId="83" fillId="0" borderId="39" xfId="0" applyFont="1" applyBorder="1" applyAlignment="1">
      <alignment horizontal="center" vertical="center" wrapText="1"/>
    </xf>
    <xf numFmtId="49" fontId="0" fillId="0" borderId="52" xfId="0" applyNumberFormat="1" applyFont="1" applyFill="1" applyBorder="1" applyAlignment="1">
      <alignment horizontal="center" vertical="center"/>
    </xf>
    <xf numFmtId="49" fontId="9" fillId="0" borderId="52" xfId="0" applyNumberFormat="1" applyFont="1" applyFill="1" applyBorder="1" applyAlignment="1">
      <alignment horizontal="center" vertical="center"/>
    </xf>
    <xf numFmtId="0" fontId="1" fillId="0" borderId="37" xfId="0" applyFont="1" applyBorder="1" applyAlignment="1">
      <alignment horizontal="center"/>
    </xf>
    <xf numFmtId="200" fontId="0" fillId="27" borderId="39" xfId="104" applyNumberFormat="1" applyFont="1" applyFill="1" applyBorder="1" applyAlignment="1">
      <alignment vertical="center" wrapText="1"/>
      <protection/>
    </xf>
    <xf numFmtId="0" fontId="0" fillId="28" borderId="23" xfId="104" applyFont="1" applyFill="1" applyBorder="1" applyAlignment="1">
      <alignment vertical="center" wrapText="1"/>
      <protection/>
    </xf>
    <xf numFmtId="0" fontId="59" fillId="28" borderId="9" xfId="0" applyFont="1" applyFill="1" applyBorder="1" applyAlignment="1">
      <alignment horizontal="center" vertical="center" wrapText="1"/>
    </xf>
    <xf numFmtId="0" fontId="113" fillId="28" borderId="18" xfId="0" applyFont="1" applyFill="1" applyBorder="1" applyAlignment="1">
      <alignment horizontal="center" vertical="center" wrapText="1"/>
    </xf>
    <xf numFmtId="9" fontId="0" fillId="0" borderId="46" xfId="0" applyNumberFormat="1" applyFont="1" applyFill="1" applyBorder="1" applyAlignment="1">
      <alignment horizontal="center" vertical="center" wrapText="1"/>
    </xf>
    <xf numFmtId="9" fontId="49" fillId="0" borderId="46" xfId="0" applyNumberFormat="1" applyFont="1" applyFill="1" applyBorder="1" applyAlignment="1">
      <alignment horizontal="left" vertical="center" wrapText="1"/>
    </xf>
    <xf numFmtId="0" fontId="82" fillId="0" borderId="38" xfId="0" applyFont="1" applyBorder="1" applyAlignment="1">
      <alignment horizontal="center" vertical="center" wrapText="1"/>
    </xf>
    <xf numFmtId="200" fontId="61" fillId="28" borderId="15" xfId="53" applyNumberFormat="1" applyFont="1" applyFill="1" applyBorder="1" applyAlignment="1">
      <alignment horizontal="left" vertical="center" wrapText="1"/>
    </xf>
    <xf numFmtId="3" fontId="0" fillId="28" borderId="15" xfId="0" applyNumberFormat="1" applyFont="1" applyFill="1" applyBorder="1" applyAlignment="1">
      <alignment horizontal="center" vertical="center"/>
    </xf>
    <xf numFmtId="3" fontId="0" fillId="28" borderId="9" xfId="0" applyNumberFormat="1" applyFont="1" applyFill="1" applyBorder="1" applyAlignment="1">
      <alignment horizontal="center" vertical="center"/>
    </xf>
    <xf numFmtId="9" fontId="62" fillId="28" borderId="46" xfId="0" applyNumberFormat="1" applyFont="1" applyFill="1" applyBorder="1" applyAlignment="1">
      <alignment horizontal="left" vertical="center" wrapText="1"/>
    </xf>
    <xf numFmtId="209" fontId="83" fillId="27" borderId="42" xfId="0" applyNumberFormat="1" applyFont="1" applyFill="1" applyBorder="1" applyAlignment="1">
      <alignment horizontal="center" vertical="center" wrapText="1"/>
    </xf>
    <xf numFmtId="3" fontId="0" fillId="0" borderId="51" xfId="0" applyNumberFormat="1" applyFont="1" applyFill="1" applyBorder="1" applyAlignment="1">
      <alignment horizontal="center" vertical="center"/>
    </xf>
    <xf numFmtId="0" fontId="66" fillId="0" borderId="20" xfId="0" applyFont="1" applyBorder="1" applyAlignment="1">
      <alignment vertical="center" wrapText="1"/>
    </xf>
    <xf numFmtId="0" fontId="66" fillId="0" borderId="53" xfId="0" applyFont="1" applyBorder="1" applyAlignment="1">
      <alignment vertical="center" wrapText="1"/>
    </xf>
    <xf numFmtId="0" fontId="109" fillId="28" borderId="9" xfId="0" applyFont="1" applyFill="1" applyBorder="1" applyAlignment="1">
      <alignment horizontal="center" vertical="center" wrapText="1"/>
    </xf>
    <xf numFmtId="0" fontId="116" fillId="0" borderId="0" xfId="0" applyFont="1" applyAlignment="1">
      <alignment/>
    </xf>
    <xf numFmtId="0" fontId="122" fillId="0" borderId="37" xfId="0" applyFont="1" applyBorder="1" applyAlignment="1">
      <alignment horizontal="center"/>
    </xf>
    <xf numFmtId="0" fontId="83" fillId="27" borderId="15" xfId="0" applyFont="1" applyFill="1" applyBorder="1" applyAlignment="1">
      <alignment horizontal="center" vertical="center" wrapText="1"/>
    </xf>
    <xf numFmtId="0" fontId="115" fillId="27" borderId="42" xfId="0" applyFont="1" applyFill="1" applyBorder="1" applyAlignment="1">
      <alignment horizontal="center" vertical="center" wrapText="1"/>
    </xf>
    <xf numFmtId="200" fontId="119" fillId="28" borderId="15" xfId="53" applyNumberFormat="1" applyFont="1" applyFill="1" applyBorder="1" applyAlignment="1">
      <alignment horizontal="left" vertical="center" wrapText="1"/>
    </xf>
    <xf numFmtId="0" fontId="115" fillId="27" borderId="15" xfId="0" applyFont="1" applyFill="1" applyBorder="1" applyAlignment="1">
      <alignment horizontal="center" vertical="center" wrapText="1"/>
    </xf>
    <xf numFmtId="0" fontId="66" fillId="28" borderId="54" xfId="0" applyFont="1" applyFill="1" applyBorder="1" applyAlignment="1">
      <alignment vertical="center" wrapText="1"/>
    </xf>
    <xf numFmtId="49" fontId="9" fillId="0" borderId="36" xfId="0" applyNumberFormat="1" applyFont="1" applyFill="1" applyBorder="1" applyAlignment="1">
      <alignment horizontal="center" vertical="center"/>
    </xf>
    <xf numFmtId="49" fontId="1" fillId="28" borderId="0" xfId="0" applyNumberFormat="1" applyFont="1" applyFill="1" applyBorder="1" applyAlignment="1">
      <alignment horizontal="center" vertical="center"/>
    </xf>
    <xf numFmtId="0" fontId="3" fillId="28" borderId="0" xfId="0" applyFont="1" applyFill="1" applyBorder="1" applyAlignment="1">
      <alignment horizontal="center" vertical="center"/>
    </xf>
    <xf numFmtId="3" fontId="9" fillId="27" borderId="18"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xf>
    <xf numFmtId="3" fontId="9" fillId="27" borderId="39" xfId="0" applyNumberFormat="1" applyFont="1" applyFill="1" applyBorder="1" applyAlignment="1">
      <alignment horizontal="center" vertical="center"/>
    </xf>
    <xf numFmtId="3" fontId="9" fillId="27" borderId="48" xfId="0" applyNumberFormat="1" applyFont="1" applyFill="1" applyBorder="1" applyAlignment="1">
      <alignment horizontal="center" vertical="center"/>
    </xf>
    <xf numFmtId="3" fontId="9" fillId="27" borderId="44" xfId="0" applyNumberFormat="1" applyFont="1" applyFill="1" applyBorder="1" applyAlignment="1">
      <alignment horizontal="center" vertical="center"/>
    </xf>
    <xf numFmtId="0" fontId="123" fillId="0" borderId="0" xfId="0" applyFont="1" applyBorder="1" applyAlignment="1">
      <alignment horizontal="left"/>
    </xf>
    <xf numFmtId="0" fontId="3" fillId="29" borderId="30" xfId="104" applyFont="1" applyFill="1" applyBorder="1" applyAlignment="1">
      <alignment horizontal="center" vertical="center" wrapText="1"/>
      <protection/>
    </xf>
    <xf numFmtId="176" fontId="4" fillId="27" borderId="9" xfId="0" applyNumberFormat="1" applyFont="1" applyFill="1" applyBorder="1" applyAlignment="1">
      <alignment horizontal="center"/>
    </xf>
    <xf numFmtId="176" fontId="8" fillId="29" borderId="9" xfId="0" applyNumberFormat="1" applyFont="1" applyFill="1" applyBorder="1" applyAlignment="1">
      <alignment horizontal="center"/>
    </xf>
    <xf numFmtId="0" fontId="0" fillId="0" borderId="0" xfId="0" applyFont="1" applyAlignment="1">
      <alignment horizontal="center" vertical="center"/>
    </xf>
    <xf numFmtId="0" fontId="117" fillId="0" borderId="0" xfId="104" applyFont="1" applyFill="1" applyAlignment="1">
      <alignment vertical="center" wrapText="1"/>
      <protection/>
    </xf>
    <xf numFmtId="0" fontId="124" fillId="0" borderId="0" xfId="104" applyFont="1" applyFill="1" applyAlignment="1">
      <alignment vertical="center"/>
      <protection/>
    </xf>
    <xf numFmtId="0" fontId="117" fillId="0" borderId="0" xfId="104" applyFont="1" applyFill="1" applyAlignment="1">
      <alignment vertical="center"/>
      <protection/>
    </xf>
    <xf numFmtId="0" fontId="120" fillId="0" borderId="0" xfId="104" applyFont="1" applyFill="1" applyAlignment="1">
      <alignment vertical="center" wrapText="1"/>
      <protection/>
    </xf>
    <xf numFmtId="0" fontId="117" fillId="27" borderId="39" xfId="104" applyFont="1" applyFill="1" applyBorder="1" applyAlignment="1">
      <alignment vertical="center" wrapText="1"/>
      <protection/>
    </xf>
    <xf numFmtId="0" fontId="117" fillId="27" borderId="25" xfId="104" applyFont="1" applyFill="1" applyBorder="1" applyAlignment="1">
      <alignment vertical="center" wrapText="1"/>
      <protection/>
    </xf>
    <xf numFmtId="0" fontId="125" fillId="0" borderId="30" xfId="104" applyFont="1" applyFill="1" applyBorder="1" applyAlignment="1">
      <alignment horizontal="center" vertical="center" wrapText="1"/>
      <protection/>
    </xf>
    <xf numFmtId="0" fontId="125" fillId="0" borderId="17" xfId="104" applyFont="1" applyFill="1" applyBorder="1" applyAlignment="1">
      <alignment horizontal="center" vertical="center" wrapText="1"/>
      <protection/>
    </xf>
    <xf numFmtId="0" fontId="125" fillId="0" borderId="31" xfId="104" applyFont="1" applyFill="1" applyBorder="1" applyAlignment="1">
      <alignment horizontal="center" vertical="center" wrapText="1"/>
      <protection/>
    </xf>
    <xf numFmtId="0" fontId="117" fillId="27" borderId="28" xfId="104" applyFont="1" applyFill="1" applyBorder="1" applyAlignment="1">
      <alignment vertical="center" wrapText="1"/>
      <protection/>
    </xf>
    <xf numFmtId="0" fontId="117" fillId="27" borderId="9" xfId="104" applyFont="1" applyFill="1" applyBorder="1" applyAlignment="1">
      <alignment vertical="center" wrapText="1"/>
      <protection/>
    </xf>
    <xf numFmtId="203" fontId="9" fillId="0" borderId="9" xfId="53" applyNumberFormat="1" applyFont="1" applyBorder="1" applyAlignment="1">
      <alignment vertical="center"/>
    </xf>
    <xf numFmtId="3" fontId="9" fillId="27" borderId="41" xfId="0" applyNumberFormat="1" applyFont="1" applyFill="1" applyBorder="1" applyAlignment="1">
      <alignment horizontal="center" vertical="center"/>
    </xf>
    <xf numFmtId="3" fontId="9" fillId="27" borderId="45" xfId="0" applyNumberFormat="1" applyFont="1" applyFill="1" applyBorder="1" applyAlignment="1">
      <alignment horizontal="center" vertical="center"/>
    </xf>
    <xf numFmtId="9" fontId="0" fillId="0" borderId="41" xfId="111" applyFont="1" applyFill="1" applyBorder="1" applyAlignment="1">
      <alignment horizontal="center" vertical="center" wrapText="1"/>
    </xf>
    <xf numFmtId="0" fontId="83" fillId="0" borderId="9" xfId="0" applyFont="1" applyFill="1" applyBorder="1" applyAlignment="1">
      <alignment horizontal="center" vertical="center" wrapText="1"/>
    </xf>
    <xf numFmtId="9" fontId="0" fillId="0" borderId="41" xfId="111"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28" borderId="41" xfId="111" applyFont="1" applyFill="1" applyBorder="1" applyAlignment="1">
      <alignment horizontal="center" vertical="center" wrapText="1"/>
    </xf>
    <xf numFmtId="179" fontId="0" fillId="0" borderId="41" xfId="111"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3" fontId="9" fillId="27" borderId="48" xfId="0" applyNumberFormat="1" applyFont="1" applyFill="1" applyBorder="1" applyAlignment="1">
      <alignment horizontal="center" vertical="center"/>
    </xf>
    <xf numFmtId="3" fontId="9" fillId="27" borderId="18"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xf>
    <xf numFmtId="3" fontId="3" fillId="29" borderId="25" xfId="0" applyNumberFormat="1" applyFont="1" applyFill="1" applyBorder="1" applyAlignment="1">
      <alignment horizontal="center"/>
    </xf>
    <xf numFmtId="9" fontId="117" fillId="0" borderId="0" xfId="111" applyFont="1" applyAlignment="1">
      <alignment vertical="center"/>
    </xf>
    <xf numFmtId="0" fontId="117" fillId="0" borderId="0" xfId="0" applyFont="1" applyAlignment="1">
      <alignment vertical="center"/>
    </xf>
    <xf numFmtId="3" fontId="117" fillId="0" borderId="0" xfId="0" applyNumberFormat="1" applyFont="1" applyAlignment="1">
      <alignment vertical="center"/>
    </xf>
    <xf numFmtId="3" fontId="4" fillId="28" borderId="47" xfId="0" applyNumberFormat="1" applyFont="1" applyFill="1" applyBorder="1" applyAlignment="1">
      <alignment horizontal="center" vertical="center" wrapText="1"/>
    </xf>
    <xf numFmtId="3" fontId="126" fillId="28" borderId="56" xfId="0" applyNumberFormat="1" applyFont="1" applyFill="1" applyBorder="1" applyAlignment="1">
      <alignment horizontal="center" vertical="center" wrapText="1"/>
    </xf>
    <xf numFmtId="3" fontId="9" fillId="27" borderId="25" xfId="0" applyNumberFormat="1" applyFont="1" applyFill="1" applyBorder="1" applyAlignment="1">
      <alignment horizontal="center" vertical="center"/>
    </xf>
    <xf numFmtId="3" fontId="9" fillId="27" borderId="24" xfId="0" applyNumberFormat="1" applyFont="1" applyFill="1" applyBorder="1" applyAlignment="1">
      <alignment horizontal="center" vertical="center"/>
    </xf>
    <xf numFmtId="3" fontId="9" fillId="27" borderId="25" xfId="0" applyNumberFormat="1" applyFont="1" applyFill="1" applyBorder="1" applyAlignment="1">
      <alignment horizontal="center" vertical="center"/>
    </xf>
    <xf numFmtId="3" fontId="9" fillId="27" borderId="57" xfId="0" applyNumberFormat="1" applyFont="1" applyFill="1" applyBorder="1" applyAlignment="1">
      <alignment horizontal="center" vertical="center"/>
    </xf>
    <xf numFmtId="1" fontId="0" fillId="0" borderId="0" xfId="0" applyNumberFormat="1" applyFont="1" applyAlignment="1">
      <alignment/>
    </xf>
    <xf numFmtId="49" fontId="1" fillId="0" borderId="52" xfId="0" applyNumberFormat="1" applyFont="1" applyFill="1" applyBorder="1" applyAlignment="1">
      <alignment horizontal="center" vertical="center"/>
    </xf>
    <xf numFmtId="176" fontId="116" fillId="28" borderId="0" xfId="0" applyNumberFormat="1" applyFont="1" applyFill="1" applyAlignment="1">
      <alignment/>
    </xf>
    <xf numFmtId="0" fontId="116" fillId="28" borderId="0" xfId="0" applyFont="1" applyFill="1" applyAlignment="1">
      <alignment/>
    </xf>
    <xf numFmtId="3" fontId="116" fillId="28" borderId="0" xfId="0" applyNumberFormat="1" applyFont="1" applyFill="1" applyAlignment="1">
      <alignment/>
    </xf>
    <xf numFmtId="181" fontId="116" fillId="28" borderId="0" xfId="0" applyNumberFormat="1" applyFont="1" applyFill="1" applyAlignment="1">
      <alignment/>
    </xf>
    <xf numFmtId="3" fontId="116" fillId="0" borderId="0" xfId="0" applyNumberFormat="1" applyFont="1" applyFill="1" applyAlignment="1">
      <alignment/>
    </xf>
    <xf numFmtId="0" fontId="116" fillId="0" borderId="0" xfId="0" applyFont="1" applyFill="1" applyAlignment="1">
      <alignment/>
    </xf>
    <xf numFmtId="3" fontId="116" fillId="0" borderId="0" xfId="0" applyNumberFormat="1" applyFont="1" applyAlignment="1">
      <alignment/>
    </xf>
    <xf numFmtId="3" fontId="117" fillId="0" borderId="0" xfId="0" applyNumberFormat="1" applyFont="1" applyAlignment="1">
      <alignment/>
    </xf>
    <xf numFmtId="200" fontId="127" fillId="0" borderId="0" xfId="53" applyNumberFormat="1" applyFont="1" applyAlignment="1">
      <alignment horizontal="center" wrapText="1"/>
    </xf>
    <xf numFmtId="3" fontId="67" fillId="0" borderId="0" xfId="0" applyNumberFormat="1" applyFont="1" applyAlignment="1">
      <alignment vertical="center"/>
    </xf>
    <xf numFmtId="3" fontId="9" fillId="26" borderId="58" xfId="0" applyNumberFormat="1" applyFont="1" applyFill="1" applyBorder="1" applyAlignment="1">
      <alignment horizontal="center" vertical="center"/>
    </xf>
    <xf numFmtId="3" fontId="9" fillId="26" borderId="23" xfId="0" applyNumberFormat="1" applyFont="1" applyFill="1" applyBorder="1" applyAlignment="1">
      <alignment horizontal="center" vertical="center"/>
    </xf>
    <xf numFmtId="0" fontId="64" fillId="27" borderId="59" xfId="107" applyFont="1" applyFill="1" applyBorder="1" applyAlignment="1">
      <alignment horizontal="left" vertical="center" wrapText="1"/>
      <protection/>
    </xf>
    <xf numFmtId="200" fontId="55" fillId="27" borderId="21" xfId="53" applyNumberFormat="1" applyFont="1" applyFill="1" applyBorder="1" applyAlignment="1">
      <alignment horizontal="left" vertical="center" wrapText="1"/>
    </xf>
    <xf numFmtId="0" fontId="64" fillId="27" borderId="60" xfId="107" applyFont="1" applyFill="1" applyBorder="1" applyAlignment="1">
      <alignment horizontal="left" vertical="center" wrapText="1"/>
      <protection/>
    </xf>
    <xf numFmtId="200" fontId="61" fillId="27" borderId="46" xfId="53" applyNumberFormat="1" applyFont="1" applyFill="1" applyBorder="1" applyAlignment="1">
      <alignment horizontal="left" vertical="center" wrapText="1"/>
    </xf>
    <xf numFmtId="200" fontId="55" fillId="27" borderId="46" xfId="53" applyNumberFormat="1" applyFont="1" applyFill="1" applyBorder="1" applyAlignment="1">
      <alignment horizontal="left" vertical="center" wrapText="1"/>
    </xf>
    <xf numFmtId="200" fontId="64" fillId="27" borderId="46" xfId="53" applyNumberFormat="1" applyFont="1" applyFill="1" applyBorder="1" applyAlignment="1">
      <alignment horizontal="left" vertical="center" wrapText="1"/>
    </xf>
    <xf numFmtId="0" fontId="64" fillId="27" borderId="60" xfId="0" applyFont="1" applyFill="1" applyBorder="1" applyAlignment="1">
      <alignment horizontal="left" vertical="center" wrapText="1"/>
    </xf>
    <xf numFmtId="0" fontId="64" fillId="27" borderId="61" xfId="0" applyFont="1" applyFill="1" applyBorder="1" applyAlignment="1">
      <alignment horizontal="left" vertical="center" wrapText="1"/>
    </xf>
    <xf numFmtId="0" fontId="64" fillId="27" borderId="47" xfId="0" applyFont="1" applyFill="1" applyBorder="1" applyAlignment="1">
      <alignment horizontal="center" vertical="center" wrapText="1"/>
    </xf>
    <xf numFmtId="0" fontId="64" fillId="27" borderId="46" xfId="0" applyFont="1" applyFill="1" applyBorder="1" applyAlignment="1">
      <alignment horizontal="center" vertical="center" wrapText="1"/>
    </xf>
    <xf numFmtId="0" fontId="64" fillId="27" borderId="61" xfId="107" applyFont="1" applyFill="1" applyBorder="1" applyAlignment="1">
      <alignment horizontal="left" vertical="center" wrapText="1"/>
      <protection/>
    </xf>
    <xf numFmtId="200" fontId="64" fillId="27" borderId="47" xfId="53" applyNumberFormat="1" applyFont="1" applyFill="1" applyBorder="1" applyAlignment="1">
      <alignment horizontal="left" vertical="center" wrapText="1"/>
    </xf>
    <xf numFmtId="0" fontId="64" fillId="27" borderId="62" xfId="107" applyFont="1" applyFill="1" applyBorder="1" applyAlignment="1">
      <alignment horizontal="left" vertical="center" wrapText="1"/>
      <protection/>
    </xf>
    <xf numFmtId="3" fontId="9" fillId="26" borderId="26" xfId="0" applyNumberFormat="1" applyFont="1" applyFill="1" applyBorder="1" applyAlignment="1">
      <alignment horizontal="center" vertical="center"/>
    </xf>
    <xf numFmtId="179" fontId="9" fillId="26" borderId="19" xfId="111" applyNumberFormat="1" applyFont="1" applyFill="1" applyBorder="1" applyAlignment="1">
      <alignment horizontal="center" vertical="center"/>
    </xf>
    <xf numFmtId="179" fontId="9" fillId="26" borderId="44" xfId="111" applyNumberFormat="1" applyFont="1" applyFill="1" applyBorder="1" applyAlignment="1">
      <alignment horizontal="center" vertical="center"/>
    </xf>
    <xf numFmtId="179" fontId="9" fillId="26" borderId="21" xfId="111" applyNumberFormat="1" applyFont="1" applyFill="1" applyBorder="1" applyAlignment="1">
      <alignment horizontal="center" vertical="center"/>
    </xf>
    <xf numFmtId="179" fontId="9" fillId="26" borderId="52" xfId="111" applyNumberFormat="1" applyFont="1" applyFill="1" applyBorder="1" applyAlignment="1">
      <alignment horizontal="center" vertical="center"/>
    </xf>
    <xf numFmtId="179" fontId="9" fillId="26" borderId="9" xfId="111" applyNumberFormat="1" applyFont="1" applyFill="1" applyBorder="1" applyAlignment="1">
      <alignment horizontal="center" vertical="center"/>
    </xf>
    <xf numFmtId="179" fontId="9" fillId="26" borderId="46" xfId="111" applyNumberFormat="1" applyFont="1" applyFill="1" applyBorder="1" applyAlignment="1">
      <alignment horizontal="center" vertical="center"/>
    </xf>
    <xf numFmtId="179" fontId="9" fillId="26" borderId="52" xfId="111" applyNumberFormat="1" applyFont="1" applyFill="1" applyBorder="1" applyAlignment="1">
      <alignment horizontal="center" vertical="center"/>
    </xf>
    <xf numFmtId="179" fontId="9" fillId="26" borderId="9" xfId="111" applyNumberFormat="1" applyFont="1" applyFill="1" applyBorder="1" applyAlignment="1">
      <alignment horizontal="center" vertical="center"/>
    </xf>
    <xf numFmtId="179" fontId="9" fillId="26" borderId="46" xfId="111" applyNumberFormat="1" applyFont="1" applyFill="1" applyBorder="1" applyAlignment="1">
      <alignment horizontal="center" vertical="center"/>
    </xf>
    <xf numFmtId="3" fontId="9" fillId="26" borderId="40" xfId="0" applyNumberFormat="1" applyFont="1" applyFill="1" applyBorder="1" applyAlignment="1">
      <alignment horizontal="center" vertical="center"/>
    </xf>
    <xf numFmtId="179" fontId="9" fillId="26" borderId="55" xfId="111" applyNumberFormat="1" applyFont="1" applyFill="1" applyBorder="1" applyAlignment="1">
      <alignment horizontal="center" vertical="center"/>
    </xf>
    <xf numFmtId="179" fontId="9" fillId="26" borderId="39" xfId="111" applyNumberFormat="1" applyFont="1" applyFill="1" applyBorder="1" applyAlignment="1">
      <alignment horizontal="center" vertical="center"/>
    </xf>
    <xf numFmtId="179" fontId="9" fillId="26" borderId="47" xfId="111" applyNumberFormat="1" applyFont="1" applyFill="1" applyBorder="1" applyAlignment="1">
      <alignment horizontal="center" vertical="center"/>
    </xf>
    <xf numFmtId="179" fontId="9" fillId="26" borderId="63" xfId="111" applyNumberFormat="1" applyFont="1" applyFill="1" applyBorder="1" applyAlignment="1">
      <alignment horizontal="center" vertical="center"/>
    </xf>
    <xf numFmtId="179" fontId="9" fillId="26" borderId="25" xfId="111" applyNumberFormat="1" applyFont="1" applyFill="1" applyBorder="1" applyAlignment="1">
      <alignment horizontal="center" vertical="center"/>
    </xf>
    <xf numFmtId="179" fontId="9" fillId="26" borderId="64" xfId="111" applyNumberFormat="1" applyFont="1" applyFill="1" applyBorder="1" applyAlignment="1">
      <alignment horizontal="center" vertical="center"/>
    </xf>
    <xf numFmtId="0" fontId="9" fillId="27" borderId="65" xfId="0" applyFont="1" applyFill="1" applyBorder="1" applyAlignment="1">
      <alignment horizontal="left" vertical="center" wrapText="1"/>
    </xf>
    <xf numFmtId="0" fontId="9" fillId="27" borderId="46" xfId="0" applyFont="1" applyFill="1" applyBorder="1" applyAlignment="1">
      <alignment horizontal="left" vertical="center" wrapText="1"/>
    </xf>
    <xf numFmtId="176" fontId="9" fillId="27" borderId="47" xfId="0" applyNumberFormat="1" applyFont="1" applyFill="1" applyBorder="1" applyAlignment="1">
      <alignment horizontal="left" vertical="center" wrapText="1"/>
    </xf>
    <xf numFmtId="176" fontId="0" fillId="27" borderId="47" xfId="0" applyNumberFormat="1" applyFont="1" applyFill="1" applyBorder="1" applyAlignment="1">
      <alignment horizontal="left" vertical="center" wrapText="1"/>
    </xf>
    <xf numFmtId="3" fontId="4" fillId="27" borderId="47" xfId="0" applyNumberFormat="1" applyFont="1" applyFill="1" applyBorder="1" applyAlignment="1">
      <alignment horizontal="center" vertical="center" wrapText="1"/>
    </xf>
    <xf numFmtId="3" fontId="9" fillId="27" borderId="47" xfId="0" applyNumberFormat="1" applyFont="1" applyFill="1" applyBorder="1" applyAlignment="1">
      <alignment horizontal="center" vertical="center" wrapText="1"/>
    </xf>
    <xf numFmtId="9" fontId="49" fillId="27" borderId="46" xfId="0" applyNumberFormat="1" applyFont="1" applyFill="1" applyBorder="1" applyAlignment="1">
      <alignment horizontal="left" vertical="center" wrapText="1"/>
    </xf>
    <xf numFmtId="9" fontId="49" fillId="27" borderId="66" xfId="0" applyNumberFormat="1" applyFont="1" applyFill="1" applyBorder="1" applyAlignment="1">
      <alignment horizontal="left" vertical="center" wrapText="1"/>
    </xf>
    <xf numFmtId="9" fontId="49" fillId="27" borderId="26" xfId="0" applyNumberFormat="1" applyFont="1" applyFill="1" applyBorder="1" applyAlignment="1">
      <alignment horizontal="left" vertical="center" wrapText="1"/>
    </xf>
    <xf numFmtId="3" fontId="9" fillId="27" borderId="53" xfId="0" applyNumberFormat="1" applyFont="1" applyFill="1" applyBorder="1" applyAlignment="1">
      <alignment horizontal="center" vertical="center"/>
    </xf>
    <xf numFmtId="0" fontId="64" fillId="28" borderId="31" xfId="0" applyFont="1" applyFill="1" applyBorder="1" applyAlignment="1">
      <alignment horizontal="left" vertical="center" wrapText="1"/>
    </xf>
    <xf numFmtId="0" fontId="64" fillId="28" borderId="31" xfId="0" applyFont="1" applyFill="1" applyBorder="1" applyAlignment="1">
      <alignment horizontal="center" vertical="center" wrapText="1"/>
    </xf>
    <xf numFmtId="3" fontId="9" fillId="28" borderId="31" xfId="0" applyNumberFormat="1" applyFont="1" applyFill="1" applyBorder="1" applyAlignment="1">
      <alignment horizontal="center" vertical="center"/>
    </xf>
    <xf numFmtId="3" fontId="126" fillId="28" borderId="31" xfId="0" applyNumberFormat="1" applyFont="1" applyFill="1" applyBorder="1" applyAlignment="1">
      <alignment horizontal="center" vertical="center"/>
    </xf>
    <xf numFmtId="179" fontId="126" fillId="28" borderId="31" xfId="111" applyNumberFormat="1" applyFont="1" applyFill="1" applyBorder="1" applyAlignment="1">
      <alignment horizontal="center" vertical="center"/>
    </xf>
    <xf numFmtId="179" fontId="126" fillId="28" borderId="67" xfId="111" applyNumberFormat="1" applyFont="1" applyFill="1" applyBorder="1" applyAlignment="1">
      <alignment horizontal="center" vertical="center"/>
    </xf>
    <xf numFmtId="3" fontId="9" fillId="27" borderId="68" xfId="0" applyNumberFormat="1" applyFont="1" applyFill="1" applyBorder="1" applyAlignment="1">
      <alignment horizontal="center" vertical="center"/>
    </xf>
    <xf numFmtId="3" fontId="9" fillId="27" borderId="42" xfId="0" applyNumberFormat="1" applyFont="1" applyFill="1" applyBorder="1" applyAlignment="1">
      <alignment horizontal="center" vertical="center"/>
    </xf>
    <xf numFmtId="3" fontId="9" fillId="27" borderId="54" xfId="0" applyNumberFormat="1" applyFont="1" applyFill="1" applyBorder="1" applyAlignment="1">
      <alignment horizontal="center" vertical="center"/>
    </xf>
    <xf numFmtId="3" fontId="9" fillId="27" borderId="15" xfId="0" applyNumberFormat="1" applyFont="1" applyFill="1" applyBorder="1" applyAlignment="1">
      <alignment horizontal="center" vertical="center"/>
    </xf>
    <xf numFmtId="3" fontId="9" fillId="26" borderId="59" xfId="0" applyNumberFormat="1" applyFont="1" applyFill="1" applyBorder="1" applyAlignment="1">
      <alignment horizontal="center" vertical="center"/>
    </xf>
    <xf numFmtId="3" fontId="9" fillId="26" borderId="60" xfId="0" applyNumberFormat="1" applyFont="1" applyFill="1" applyBorder="1" applyAlignment="1">
      <alignment horizontal="center" vertical="center"/>
    </xf>
    <xf numFmtId="3" fontId="9" fillId="26" borderId="61" xfId="0" applyNumberFormat="1" applyFont="1" applyFill="1" applyBorder="1" applyAlignment="1">
      <alignment horizontal="center" vertical="center"/>
    </xf>
    <xf numFmtId="3" fontId="9" fillId="26" borderId="62" xfId="0" applyNumberFormat="1" applyFont="1" applyFill="1" applyBorder="1" applyAlignment="1">
      <alignment horizontal="center" vertical="center"/>
    </xf>
    <xf numFmtId="0" fontId="0" fillId="27" borderId="23" xfId="104" applyFont="1" applyFill="1" applyBorder="1" applyAlignment="1">
      <alignment vertical="center" wrapText="1"/>
      <protection/>
    </xf>
    <xf numFmtId="0" fontId="10" fillId="27" borderId="23" xfId="0" applyFont="1" applyFill="1" applyBorder="1" applyAlignment="1">
      <alignment horizontal="left" vertical="center" wrapText="1"/>
    </xf>
    <xf numFmtId="3" fontId="9" fillId="27" borderId="47" xfId="0" applyNumberFormat="1" applyFont="1" applyFill="1" applyBorder="1" applyAlignment="1">
      <alignment horizontal="left" vertical="center" wrapText="1"/>
    </xf>
    <xf numFmtId="0" fontId="10" fillId="27" borderId="23" xfId="0" applyFont="1" applyFill="1" applyBorder="1" applyAlignment="1">
      <alignment vertical="center" wrapText="1"/>
    </xf>
    <xf numFmtId="0" fontId="96" fillId="27" borderId="42"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3" fillId="28" borderId="69" xfId="0" applyFont="1" applyFill="1" applyBorder="1" applyAlignment="1">
      <alignment horizontal="center" vertical="center"/>
    </xf>
    <xf numFmtId="0" fontId="3" fillId="28" borderId="29" xfId="0" applyFont="1" applyFill="1" applyBorder="1" applyAlignment="1">
      <alignment horizontal="center" vertical="center"/>
    </xf>
    <xf numFmtId="0" fontId="8" fillId="0" borderId="52" xfId="0" applyFont="1" applyBorder="1" applyAlignment="1">
      <alignment horizontal="center"/>
    </xf>
    <xf numFmtId="0" fontId="8" fillId="0" borderId="41" xfId="0" applyFont="1" applyBorder="1" applyAlignment="1">
      <alignment horizontal="center"/>
    </xf>
    <xf numFmtId="0" fontId="3" fillId="29" borderId="63" xfId="0" applyFont="1" applyFill="1" applyBorder="1" applyAlignment="1">
      <alignment horizontal="center" vertical="center"/>
    </xf>
    <xf numFmtId="0" fontId="3" fillId="29" borderId="5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128" fillId="0" borderId="70" xfId="0" applyFont="1" applyBorder="1" applyAlignment="1">
      <alignment horizontal="center"/>
    </xf>
    <xf numFmtId="0" fontId="51" fillId="0" borderId="70" xfId="0" applyFont="1" applyBorder="1" applyAlignment="1">
      <alignment horizontal="center"/>
    </xf>
    <xf numFmtId="0" fontId="111" fillId="0" borderId="21" xfId="0" applyFont="1" applyFill="1" applyBorder="1" applyAlignment="1">
      <alignment horizontal="center" vertical="center" wrapText="1"/>
    </xf>
    <xf numFmtId="0" fontId="111" fillId="0" borderId="47" xfId="0" applyFont="1" applyFill="1" applyBorder="1" applyAlignment="1">
      <alignment horizontal="center" vertical="center" wrapText="1"/>
    </xf>
    <xf numFmtId="0" fontId="111" fillId="0" borderId="71" xfId="0" applyFont="1" applyBorder="1" applyAlignment="1">
      <alignment horizontal="center"/>
    </xf>
    <xf numFmtId="0" fontId="111" fillId="0" borderId="72" xfId="0" applyFont="1" applyBorder="1" applyAlignment="1">
      <alignment horizontal="center"/>
    </xf>
    <xf numFmtId="0" fontId="111" fillId="0" borderId="53" xfId="0" applyFont="1" applyFill="1" applyBorder="1" applyAlignment="1">
      <alignment horizontal="center" vertical="center" wrapText="1"/>
    </xf>
    <xf numFmtId="0" fontId="111" fillId="0" borderId="45"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39" xfId="0" applyFont="1" applyBorder="1" applyAlignment="1">
      <alignment horizontal="center" vertical="center" wrapText="1"/>
    </xf>
    <xf numFmtId="0" fontId="111" fillId="0" borderId="48" xfId="0" applyFont="1" applyFill="1" applyBorder="1" applyAlignment="1">
      <alignment horizontal="center" vertical="center" wrapText="1"/>
    </xf>
    <xf numFmtId="0" fontId="111" fillId="0" borderId="38"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9" xfId="0"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9" fillId="0" borderId="0" xfId="0" applyFont="1" applyAlignment="1">
      <alignment horizontal="left"/>
    </xf>
    <xf numFmtId="0" fontId="59" fillId="0" borderId="52"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9" xfId="0" applyFont="1" applyBorder="1" applyAlignment="1">
      <alignment horizontal="center" vertical="center" wrapText="1"/>
    </xf>
    <xf numFmtId="0" fontId="105" fillId="27" borderId="54" xfId="0" applyFont="1" applyFill="1" applyBorder="1" applyAlignment="1">
      <alignment horizontal="center" vertical="center" wrapText="1"/>
    </xf>
    <xf numFmtId="0" fontId="105" fillId="27" borderId="20" xfId="0" applyFont="1" applyFill="1" applyBorder="1" applyAlignment="1">
      <alignment horizontal="center" vertical="center" wrapText="1"/>
    </xf>
    <xf numFmtId="0" fontId="105" fillId="27" borderId="53" xfId="0" applyFont="1" applyFill="1" applyBorder="1" applyAlignment="1">
      <alignment horizontal="center" vertical="center" wrapText="1"/>
    </xf>
    <xf numFmtId="0" fontId="3" fillId="29" borderId="30" xfId="104" applyFont="1" applyFill="1" applyBorder="1" applyAlignment="1">
      <alignment horizontal="center" vertical="center" wrapText="1"/>
      <protection/>
    </xf>
    <xf numFmtId="0" fontId="3" fillId="29" borderId="17" xfId="104" applyFont="1" applyFill="1" applyBorder="1" applyAlignment="1">
      <alignment horizontal="center" vertical="center" wrapText="1"/>
      <protection/>
    </xf>
    <xf numFmtId="0" fontId="3" fillId="29" borderId="31" xfId="104" applyFont="1" applyFill="1" applyBorder="1" applyAlignment="1">
      <alignment horizontal="center" vertical="center" wrapText="1"/>
      <protection/>
    </xf>
    <xf numFmtId="0" fontId="3" fillId="0" borderId="75" xfId="104" applyFont="1" applyFill="1" applyBorder="1" applyAlignment="1">
      <alignment horizontal="center" vertical="center" wrapText="1"/>
      <protection/>
    </xf>
    <xf numFmtId="0" fontId="3" fillId="0" borderId="69" xfId="104" applyFont="1" applyFill="1" applyBorder="1" applyAlignment="1">
      <alignment horizontal="center" vertical="center" wrapText="1"/>
      <protection/>
    </xf>
    <xf numFmtId="0" fontId="3" fillId="0" borderId="67" xfId="104" applyFont="1" applyFill="1" applyBorder="1" applyAlignment="1">
      <alignment horizontal="center" vertical="center" wrapText="1"/>
      <protection/>
    </xf>
    <xf numFmtId="0" fontId="3" fillId="29" borderId="75" xfId="104" applyFont="1" applyFill="1" applyBorder="1" applyAlignment="1">
      <alignment horizontal="center" vertical="center" wrapText="1"/>
      <protection/>
    </xf>
    <xf numFmtId="0" fontId="3" fillId="29" borderId="69" xfId="104" applyFont="1" applyFill="1" applyBorder="1" applyAlignment="1">
      <alignment horizontal="center" vertical="center" wrapText="1"/>
      <protection/>
    </xf>
    <xf numFmtId="0" fontId="3" fillId="29" borderId="67" xfId="104" applyFont="1" applyFill="1" applyBorder="1" applyAlignment="1">
      <alignment horizontal="center" vertical="center" wrapText="1"/>
      <protection/>
    </xf>
    <xf numFmtId="0" fontId="3" fillId="0" borderId="30"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1" xfId="104" applyFont="1" applyFill="1" applyBorder="1" applyAlignment="1">
      <alignment horizontal="center" vertical="center" wrapText="1"/>
      <protection/>
    </xf>
    <xf numFmtId="0" fontId="3" fillId="29" borderId="76" xfId="104" applyFont="1" applyFill="1" applyBorder="1" applyAlignment="1">
      <alignment horizontal="center" vertical="center" wrapText="1"/>
      <protection/>
    </xf>
    <xf numFmtId="0" fontId="3" fillId="29" borderId="43" xfId="104" applyFont="1" applyFill="1" applyBorder="1" applyAlignment="1">
      <alignment horizontal="center" vertical="center" wrapText="1"/>
      <protection/>
    </xf>
    <xf numFmtId="0" fontId="3" fillId="29" borderId="77" xfId="104" applyFont="1" applyFill="1" applyBorder="1" applyAlignment="1">
      <alignment horizontal="center" vertical="center" wrapText="1"/>
      <protection/>
    </xf>
    <xf numFmtId="0" fontId="3" fillId="0" borderId="76" xfId="104" applyFont="1" applyFill="1" applyBorder="1" applyAlignment="1">
      <alignment horizontal="center" vertical="center" wrapText="1"/>
      <protection/>
    </xf>
    <xf numFmtId="0" fontId="3" fillId="0" borderId="43" xfId="104" applyFont="1" applyFill="1" applyBorder="1" applyAlignment="1">
      <alignment horizontal="center" vertical="center" wrapText="1"/>
      <protection/>
    </xf>
    <xf numFmtId="0" fontId="3" fillId="0" borderId="77" xfId="104" applyFont="1" applyFill="1" applyBorder="1" applyAlignment="1">
      <alignment horizontal="center" vertical="center" wrapText="1"/>
      <protection/>
    </xf>
  </cellXfs>
  <cellStyles count="14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4" xfId="105"/>
    <cellStyle name="Normal Table" xfId="106"/>
    <cellStyle name="Normal_Formati_permbledhese_Investimet 2007" xfId="107"/>
    <cellStyle name="Note" xfId="108"/>
    <cellStyle name="Output" xfId="109"/>
    <cellStyle name="Output Amounts" xfId="110"/>
    <cellStyle name="Percent" xfId="111"/>
    <cellStyle name="Percent [2]" xfId="112"/>
    <cellStyle name="percentage difference" xfId="113"/>
    <cellStyle name="percentage difference one decimal" xfId="114"/>
    <cellStyle name="percentage difference zero decimal" xfId="115"/>
    <cellStyle name="Pevný" xfId="116"/>
    <cellStyle name="Presentation" xfId="117"/>
    <cellStyle name="Proj" xfId="118"/>
    <cellStyle name="Publication" xfId="119"/>
    <cellStyle name="STYL1 - Style1" xfId="120"/>
    <cellStyle name="Style 1" xfId="121"/>
    <cellStyle name="Text" xfId="122"/>
    <cellStyle name="Title" xfId="123"/>
    <cellStyle name="Total" xfId="124"/>
    <cellStyle name="Warning Text" xfId="125"/>
    <cellStyle name="WebAnchor1" xfId="126"/>
    <cellStyle name="WebAnchor2" xfId="127"/>
    <cellStyle name="WebAnchor3" xfId="128"/>
    <cellStyle name="WebAnchor4" xfId="129"/>
    <cellStyle name="WebAnchor5" xfId="130"/>
    <cellStyle name="WebAnchor6" xfId="131"/>
    <cellStyle name="WebAnchor7" xfId="132"/>
    <cellStyle name="Webexclude" xfId="133"/>
    <cellStyle name="WebFN" xfId="134"/>
    <cellStyle name="WebFN1" xfId="135"/>
    <cellStyle name="WebFN2" xfId="136"/>
    <cellStyle name="WebFN3" xfId="137"/>
    <cellStyle name="WebFN4" xfId="138"/>
    <cellStyle name="WebHR" xfId="139"/>
    <cellStyle name="WebIndent1" xfId="140"/>
    <cellStyle name="WebIndent1wFN3" xfId="141"/>
    <cellStyle name="WebIndent2" xfId="142"/>
    <cellStyle name="WebNoBR" xfId="143"/>
    <cellStyle name="Záhlaví 1" xfId="144"/>
    <cellStyle name="Záhlaví 2" xfId="145"/>
    <cellStyle name="zero" xfId="146"/>
    <cellStyle name="ДАТА" xfId="147"/>
    <cellStyle name="ДЕНЕЖНЫЙ_BOPENGC" xfId="148"/>
    <cellStyle name="ЗАГОЛОВОК1" xfId="149"/>
    <cellStyle name="ЗАГОЛОВОК2" xfId="150"/>
    <cellStyle name="ИТОГОВЫЙ" xfId="151"/>
    <cellStyle name="Обычный_BOPENGC" xfId="152"/>
    <cellStyle name="ПРОЦЕНТНЫЙ_BOPENGC" xfId="153"/>
    <cellStyle name="ТЕКСТ" xfId="154"/>
    <cellStyle name="ФИКСИРОВАННЫЙ" xfId="155"/>
    <cellStyle name="ФИНАНСОВЫЙ_BOPENGC"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monitorimi%202017-2019\monitorimi%202019\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onitorimi%202017-2019\monitorimi%202019\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onitorimi%202017-2019\monitorimi%202019\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P28"/>
  <sheetViews>
    <sheetView zoomScalePageLayoutView="0" workbookViewId="0" topLeftCell="A1">
      <selection activeCell="G35" sqref="G35"/>
    </sheetView>
  </sheetViews>
  <sheetFormatPr defaultColWidth="9.140625" defaultRowHeight="12.75"/>
  <cols>
    <col min="1" max="1" width="11.7109375" style="11" customWidth="1"/>
    <col min="2" max="2" width="39.57421875" style="0" customWidth="1"/>
    <col min="3" max="3" width="12.140625" style="0" customWidth="1"/>
    <col min="4" max="4" width="13.57421875" style="11" customWidth="1"/>
    <col min="5" max="5" width="13.28125" style="11" customWidth="1"/>
    <col min="6" max="6" width="15.00390625" style="11" customWidth="1"/>
    <col min="7" max="7" width="18.57421875" style="11" customWidth="1"/>
    <col min="8" max="8" width="19.28125" style="11" customWidth="1"/>
    <col min="9" max="9" width="13.140625" style="31" customWidth="1"/>
    <col min="12" max="12" width="12.28125" style="0" customWidth="1"/>
    <col min="13" max="13" width="13.140625" style="0" customWidth="1"/>
    <col min="16" max="16" width="14.7109375" style="0" customWidth="1"/>
  </cols>
  <sheetData>
    <row r="2" spans="1:9" s="10" customFormat="1" ht="15.75">
      <c r="A2" s="134" t="s">
        <v>70</v>
      </c>
      <c r="B2" s="135"/>
      <c r="C2" s="135"/>
      <c r="D2" s="136"/>
      <c r="E2" s="15"/>
      <c r="F2" s="15"/>
      <c r="G2" s="15"/>
      <c r="H2" s="15"/>
      <c r="I2" s="28"/>
    </row>
    <row r="3" spans="1:10" ht="13.5" thickBot="1">
      <c r="A3" s="9"/>
      <c r="B3" s="99"/>
      <c r="C3" s="99"/>
      <c r="D3" s="9"/>
      <c r="E3" s="12"/>
      <c r="F3" s="18"/>
      <c r="G3" s="19"/>
      <c r="H3" s="16"/>
      <c r="I3" s="137" t="s">
        <v>49</v>
      </c>
      <c r="J3" s="1"/>
    </row>
    <row r="4" spans="1:10" s="25" customFormat="1" ht="12.75">
      <c r="A4" s="20"/>
      <c r="B4" s="6"/>
      <c r="C4" s="6"/>
      <c r="D4" s="21"/>
      <c r="E4" s="21"/>
      <c r="F4" s="22"/>
      <c r="G4" s="22"/>
      <c r="H4" s="23"/>
      <c r="I4" s="30"/>
      <c r="J4" s="24"/>
    </row>
    <row r="5" spans="1:10" ht="12.75">
      <c r="A5" s="13" t="s">
        <v>22</v>
      </c>
      <c r="B5" s="41">
        <v>14</v>
      </c>
      <c r="C5" s="99"/>
      <c r="D5" s="99"/>
      <c r="E5" s="99"/>
      <c r="F5" s="99"/>
      <c r="G5" s="100"/>
      <c r="H5" s="5" t="s">
        <v>23</v>
      </c>
      <c r="I5" s="207" t="s">
        <v>82</v>
      </c>
      <c r="J5" s="1"/>
    </row>
    <row r="6" spans="1:10" ht="12.75">
      <c r="A6" s="13" t="s">
        <v>1</v>
      </c>
      <c r="B6" s="41" t="s">
        <v>80</v>
      </c>
      <c r="C6" s="101"/>
      <c r="D6" s="101"/>
      <c r="E6" s="101"/>
      <c r="F6" s="101"/>
      <c r="G6" s="102"/>
      <c r="H6" s="5" t="s">
        <v>51</v>
      </c>
      <c r="I6" s="207" t="s">
        <v>81</v>
      </c>
      <c r="J6" s="1"/>
    </row>
    <row r="7" spans="1:10" s="34" customFormat="1" ht="12.75">
      <c r="A7" s="379" t="s">
        <v>71</v>
      </c>
      <c r="B7" s="388" t="s">
        <v>50</v>
      </c>
      <c r="C7" s="208" t="s">
        <v>2</v>
      </c>
      <c r="D7" s="200" t="s">
        <v>3</v>
      </c>
      <c r="E7" s="200" t="s">
        <v>4</v>
      </c>
      <c r="F7" s="200" t="s">
        <v>5</v>
      </c>
      <c r="G7" s="200" t="s">
        <v>32</v>
      </c>
      <c r="H7" s="200" t="s">
        <v>67</v>
      </c>
      <c r="I7" s="201" t="s">
        <v>68</v>
      </c>
      <c r="J7" s="33"/>
    </row>
    <row r="8" spans="1:10" s="36" customFormat="1" ht="12.75">
      <c r="A8" s="380"/>
      <c r="B8" s="389"/>
      <c r="C8" s="148" t="s">
        <v>6</v>
      </c>
      <c r="D8" s="148" t="s">
        <v>24</v>
      </c>
      <c r="E8" s="7" t="s">
        <v>48</v>
      </c>
      <c r="F8" s="7" t="s">
        <v>48</v>
      </c>
      <c r="G8" s="148" t="s">
        <v>48</v>
      </c>
      <c r="H8" s="148" t="s">
        <v>6</v>
      </c>
      <c r="I8" s="382" t="s">
        <v>7</v>
      </c>
      <c r="J8" s="35"/>
    </row>
    <row r="9" spans="1:11" s="36" customFormat="1" ht="33.75">
      <c r="A9" s="381"/>
      <c r="B9" s="390"/>
      <c r="C9" s="149" t="s">
        <v>161</v>
      </c>
      <c r="D9" s="149" t="s">
        <v>162</v>
      </c>
      <c r="E9" s="8" t="s">
        <v>159</v>
      </c>
      <c r="F9" s="8" t="s">
        <v>160</v>
      </c>
      <c r="G9" s="149" t="s">
        <v>66</v>
      </c>
      <c r="H9" s="149" t="s">
        <v>65</v>
      </c>
      <c r="I9" s="383"/>
      <c r="J9" s="35"/>
      <c r="K9" s="269"/>
    </row>
    <row r="10" spans="1:16" ht="12.75">
      <c r="A10" s="14">
        <v>600</v>
      </c>
      <c r="B10" s="2" t="s">
        <v>8</v>
      </c>
      <c r="C10" s="146">
        <v>3326915.497</v>
      </c>
      <c r="D10" s="146">
        <v>3489582</v>
      </c>
      <c r="E10" s="146">
        <v>3410582</v>
      </c>
      <c r="F10" s="146">
        <v>3408384.8</v>
      </c>
      <c r="G10" s="146">
        <v>2272256.533</v>
      </c>
      <c r="H10" s="146">
        <v>2236889.846</v>
      </c>
      <c r="I10" s="209">
        <f>H10-G10</f>
        <v>-35366.68699999992</v>
      </c>
      <c r="J10" s="1"/>
      <c r="L10" s="128"/>
      <c r="M10" s="128"/>
      <c r="N10" s="128"/>
      <c r="P10" s="128"/>
    </row>
    <row r="11" spans="1:13" ht="12.75">
      <c r="A11" s="14">
        <v>601</v>
      </c>
      <c r="B11" s="2" t="s">
        <v>9</v>
      </c>
      <c r="C11" s="146">
        <v>551519.393</v>
      </c>
      <c r="D11" s="146">
        <v>582760</v>
      </c>
      <c r="E11" s="146">
        <v>572760</v>
      </c>
      <c r="F11" s="146">
        <v>572760</v>
      </c>
      <c r="G11" s="146">
        <v>381840</v>
      </c>
      <c r="H11" s="267">
        <v>368535.292</v>
      </c>
      <c r="I11" s="206">
        <f aca="true" t="shared" si="0" ref="I11:I16">H11-G11</f>
        <v>-13304.707999999984</v>
      </c>
      <c r="J11" s="1"/>
      <c r="L11" s="128"/>
      <c r="M11" s="128"/>
    </row>
    <row r="12" spans="1:13" ht="12.75">
      <c r="A12" s="14">
        <v>602</v>
      </c>
      <c r="B12" s="2" t="s">
        <v>10</v>
      </c>
      <c r="C12" s="146">
        <v>1377219.367</v>
      </c>
      <c r="D12" s="146">
        <v>1413574</v>
      </c>
      <c r="E12" s="146">
        <v>1313574</v>
      </c>
      <c r="F12" s="146">
        <v>1313574</v>
      </c>
      <c r="G12" s="146">
        <v>875716</v>
      </c>
      <c r="H12" s="267">
        <v>781573.737</v>
      </c>
      <c r="I12" s="206">
        <f t="shared" si="0"/>
        <v>-94142.26300000004</v>
      </c>
      <c r="J12" s="1"/>
      <c r="L12" s="128"/>
      <c r="M12" s="128"/>
    </row>
    <row r="13" spans="1:10" ht="12.75">
      <c r="A13" s="14">
        <v>603</v>
      </c>
      <c r="B13" s="2" t="s">
        <v>11</v>
      </c>
      <c r="C13" s="267">
        <v>0</v>
      </c>
      <c r="D13" s="267">
        <v>0</v>
      </c>
      <c r="E13" s="267">
        <v>0</v>
      </c>
      <c r="F13" s="267">
        <v>0</v>
      </c>
      <c r="G13" s="267">
        <v>0</v>
      </c>
      <c r="H13" s="267">
        <v>0</v>
      </c>
      <c r="I13" s="206">
        <f t="shared" si="0"/>
        <v>0</v>
      </c>
      <c r="J13" s="1"/>
    </row>
    <row r="14" spans="1:10" ht="12.75">
      <c r="A14" s="14">
        <v>604</v>
      </c>
      <c r="B14" s="2" t="s">
        <v>12</v>
      </c>
      <c r="C14" s="267">
        <v>0</v>
      </c>
      <c r="D14" s="267">
        <v>5500</v>
      </c>
      <c r="E14" s="267">
        <v>5500</v>
      </c>
      <c r="F14" s="267">
        <v>5500</v>
      </c>
      <c r="G14" s="267">
        <v>3667</v>
      </c>
      <c r="H14" s="267">
        <v>0</v>
      </c>
      <c r="I14" s="206">
        <f t="shared" si="0"/>
        <v>-3667</v>
      </c>
      <c r="J14" s="1"/>
    </row>
    <row r="15" spans="1:10" ht="12.75">
      <c r="A15" s="14">
        <v>605</v>
      </c>
      <c r="B15" s="2" t="s">
        <v>13</v>
      </c>
      <c r="C15" s="267">
        <v>0</v>
      </c>
      <c r="D15" s="146">
        <v>500</v>
      </c>
      <c r="E15" s="146">
        <v>500</v>
      </c>
      <c r="F15" s="146">
        <v>500</v>
      </c>
      <c r="G15" s="146">
        <v>333.3333</v>
      </c>
      <c r="H15" s="267">
        <v>0</v>
      </c>
      <c r="I15" s="206">
        <f t="shared" si="0"/>
        <v>-333.3333</v>
      </c>
      <c r="J15" s="1"/>
    </row>
    <row r="16" spans="1:12" ht="12.75">
      <c r="A16" s="14">
        <v>606</v>
      </c>
      <c r="B16" s="2" t="s">
        <v>14</v>
      </c>
      <c r="C16" s="146">
        <v>74120.844</v>
      </c>
      <c r="D16" s="267">
        <v>60000</v>
      </c>
      <c r="E16" s="267">
        <v>60000</v>
      </c>
      <c r="F16" s="267">
        <v>68697.2</v>
      </c>
      <c r="G16" s="146">
        <v>45798.134</v>
      </c>
      <c r="H16" s="267">
        <v>44478.073</v>
      </c>
      <c r="I16" s="206">
        <f t="shared" si="0"/>
        <v>-1320.0610000000015</v>
      </c>
      <c r="J16" s="1"/>
      <c r="L16" s="210"/>
    </row>
    <row r="17" spans="1:10" s="40" customFormat="1" ht="12.75">
      <c r="A17" s="177" t="s">
        <v>15</v>
      </c>
      <c r="B17" s="178" t="s">
        <v>16</v>
      </c>
      <c r="C17" s="179">
        <f>SUM(C10:C16)</f>
        <v>5329775.101</v>
      </c>
      <c r="D17" s="175">
        <f aca="true" t="shared" si="1" ref="D17:I17">SUM(D10:D16)</f>
        <v>5551916</v>
      </c>
      <c r="E17" s="175">
        <f t="shared" si="1"/>
        <v>5362916</v>
      </c>
      <c r="F17" s="175">
        <f t="shared" si="1"/>
        <v>5369416</v>
      </c>
      <c r="G17" s="268">
        <f t="shared" si="1"/>
        <v>3579611.0003</v>
      </c>
      <c r="H17" s="268">
        <f t="shared" si="1"/>
        <v>3431476.948</v>
      </c>
      <c r="I17" s="176">
        <f t="shared" si="1"/>
        <v>-148134.05229999992</v>
      </c>
      <c r="J17" s="39"/>
    </row>
    <row r="18" spans="1:13" ht="12.75">
      <c r="A18" s="14">
        <v>230</v>
      </c>
      <c r="B18" s="2" t="s">
        <v>17</v>
      </c>
      <c r="C18" s="267">
        <v>0</v>
      </c>
      <c r="D18" s="267">
        <v>1000</v>
      </c>
      <c r="E18" s="146">
        <v>30000</v>
      </c>
      <c r="F18" s="146">
        <v>0</v>
      </c>
      <c r="G18" s="146">
        <v>0</v>
      </c>
      <c r="H18" s="267">
        <v>0</v>
      </c>
      <c r="I18" s="206">
        <f>H18-G18</f>
        <v>0</v>
      </c>
      <c r="J18" s="1"/>
      <c r="M18" s="128"/>
    </row>
    <row r="19" spans="1:10" ht="12.75">
      <c r="A19" s="14">
        <v>231</v>
      </c>
      <c r="B19" s="2" t="s">
        <v>18</v>
      </c>
      <c r="C19" s="146">
        <v>369888.971</v>
      </c>
      <c r="D19" s="146">
        <v>316000</v>
      </c>
      <c r="E19" s="146">
        <v>340374</v>
      </c>
      <c r="F19" s="146">
        <v>320374</v>
      </c>
      <c r="G19" s="146">
        <v>269500</v>
      </c>
      <c r="H19" s="146">
        <v>156719.68</v>
      </c>
      <c r="I19" s="206">
        <f>H19-G19</f>
        <v>-112780.32</v>
      </c>
      <c r="J19" s="1"/>
    </row>
    <row r="20" spans="1:10" ht="12.75">
      <c r="A20" s="14">
        <v>232</v>
      </c>
      <c r="B20" s="2" t="s">
        <v>19</v>
      </c>
      <c r="C20" s="267">
        <v>0</v>
      </c>
      <c r="D20" s="267">
        <v>0</v>
      </c>
      <c r="E20" s="267">
        <v>0</v>
      </c>
      <c r="F20" s="267">
        <v>0</v>
      </c>
      <c r="G20" s="267">
        <v>0</v>
      </c>
      <c r="H20" s="267">
        <v>0</v>
      </c>
      <c r="I20" s="206">
        <f>H20-G20</f>
        <v>0</v>
      </c>
      <c r="J20" s="1"/>
    </row>
    <row r="21" spans="1:10" ht="12.75">
      <c r="A21" s="173" t="s">
        <v>20</v>
      </c>
      <c r="B21" s="174" t="s">
        <v>33</v>
      </c>
      <c r="C21" s="175">
        <f>SUM(C18:C20)</f>
        <v>369888.971</v>
      </c>
      <c r="D21" s="175">
        <f aca="true" t="shared" si="2" ref="D21:I21">SUM(D18:D20)</f>
        <v>317000</v>
      </c>
      <c r="E21" s="175">
        <f t="shared" si="2"/>
        <v>370374</v>
      </c>
      <c r="F21" s="175">
        <f t="shared" si="2"/>
        <v>320374</v>
      </c>
      <c r="G21" s="268">
        <f t="shared" si="2"/>
        <v>269500</v>
      </c>
      <c r="H21" s="268">
        <f t="shared" si="2"/>
        <v>156719.68</v>
      </c>
      <c r="I21" s="176">
        <f t="shared" si="2"/>
        <v>-112780.32</v>
      </c>
      <c r="J21" s="1"/>
    </row>
    <row r="22" spans="1:10" ht="12.75">
      <c r="A22" s="14">
        <v>230</v>
      </c>
      <c r="B22" s="2" t="s">
        <v>17</v>
      </c>
      <c r="C22" s="37">
        <v>0</v>
      </c>
      <c r="D22" s="37">
        <v>0</v>
      </c>
      <c r="E22" s="37">
        <v>0</v>
      </c>
      <c r="F22" s="37">
        <v>0</v>
      </c>
      <c r="G22" s="37">
        <v>0</v>
      </c>
      <c r="H22" s="37">
        <v>0</v>
      </c>
      <c r="I22" s="206">
        <f>H22-G22</f>
        <v>0</v>
      </c>
      <c r="J22" s="1"/>
    </row>
    <row r="23" spans="1:12" ht="12.75">
      <c r="A23" s="14">
        <v>231</v>
      </c>
      <c r="B23" s="2" t="s">
        <v>18</v>
      </c>
      <c r="C23" s="37">
        <v>0</v>
      </c>
      <c r="D23" s="37">
        <v>0</v>
      </c>
      <c r="E23" s="37">
        <v>0</v>
      </c>
      <c r="F23" s="37">
        <v>0</v>
      </c>
      <c r="G23" s="37">
        <v>0</v>
      </c>
      <c r="H23" s="37">
        <v>0</v>
      </c>
      <c r="I23" s="206">
        <f>H23-G23</f>
        <v>0</v>
      </c>
      <c r="J23" s="1"/>
      <c r="L23" s="128"/>
    </row>
    <row r="24" spans="1:12" ht="12.75">
      <c r="A24" s="14">
        <v>232</v>
      </c>
      <c r="B24" s="2" t="s">
        <v>19</v>
      </c>
      <c r="C24" s="37">
        <v>0</v>
      </c>
      <c r="D24" s="37">
        <v>0</v>
      </c>
      <c r="E24" s="37">
        <v>0</v>
      </c>
      <c r="F24" s="37">
        <v>0</v>
      </c>
      <c r="G24" s="37">
        <v>0</v>
      </c>
      <c r="H24" s="37">
        <v>0</v>
      </c>
      <c r="I24" s="206">
        <f>H24-G24</f>
        <v>0</v>
      </c>
      <c r="J24" s="1"/>
      <c r="L24" s="128"/>
    </row>
    <row r="25" spans="1:10" ht="12.75">
      <c r="A25" s="26" t="s">
        <v>20</v>
      </c>
      <c r="B25" s="32" t="s">
        <v>34</v>
      </c>
      <c r="C25" s="27">
        <f>SUM(C22:C24)</f>
        <v>0</v>
      </c>
      <c r="D25" s="27">
        <f aca="true" t="shared" si="3" ref="D25:I25">SUM(D22:D24)</f>
        <v>0</v>
      </c>
      <c r="E25" s="106">
        <f t="shared" si="3"/>
        <v>0</v>
      </c>
      <c r="F25" s="106">
        <f t="shared" si="3"/>
        <v>0</v>
      </c>
      <c r="G25" s="27">
        <f t="shared" si="3"/>
        <v>0</v>
      </c>
      <c r="H25" s="27">
        <f t="shared" si="3"/>
        <v>0</v>
      </c>
      <c r="I25" s="176">
        <f t="shared" si="3"/>
        <v>0</v>
      </c>
      <c r="J25" s="1"/>
    </row>
    <row r="26" spans="1:10" s="40" customFormat="1" ht="12.75">
      <c r="A26" s="173" t="s">
        <v>21</v>
      </c>
      <c r="B26" s="202" t="s">
        <v>52</v>
      </c>
      <c r="C26" s="204">
        <f aca="true" t="shared" si="4" ref="C26:I26">C21+C25</f>
        <v>369888.971</v>
      </c>
      <c r="D26" s="203">
        <f t="shared" si="4"/>
        <v>317000</v>
      </c>
      <c r="E26" s="203">
        <f t="shared" si="4"/>
        <v>370374</v>
      </c>
      <c r="F26" s="203">
        <f t="shared" si="4"/>
        <v>320374</v>
      </c>
      <c r="G26" s="204">
        <f t="shared" si="4"/>
        <v>269500</v>
      </c>
      <c r="H26" s="204">
        <f t="shared" si="4"/>
        <v>156719.68</v>
      </c>
      <c r="I26" s="205">
        <f t="shared" si="4"/>
        <v>-112780.32</v>
      </c>
      <c r="J26" s="39"/>
    </row>
    <row r="27" spans="1:9" ht="12.75">
      <c r="A27" s="384" t="s">
        <v>35</v>
      </c>
      <c r="B27" s="385"/>
      <c r="C27" s="17"/>
      <c r="D27" s="17"/>
      <c r="E27" s="17"/>
      <c r="F27" s="107"/>
      <c r="G27" s="17"/>
      <c r="H27" s="38">
        <v>0</v>
      </c>
      <c r="I27" s="180"/>
    </row>
    <row r="28" spans="1:11" s="40" customFormat="1" ht="18.75" customHeight="1" thickBot="1">
      <c r="A28" s="386" t="s">
        <v>36</v>
      </c>
      <c r="B28" s="387"/>
      <c r="C28" s="171">
        <f aca="true" t="shared" si="5" ref="C28:I28">C17+C26+C27</f>
        <v>5699664.072</v>
      </c>
      <c r="D28" s="171">
        <f t="shared" si="5"/>
        <v>5868916</v>
      </c>
      <c r="E28" s="171">
        <f t="shared" si="5"/>
        <v>5733290</v>
      </c>
      <c r="F28" s="296">
        <f t="shared" si="5"/>
        <v>5689790</v>
      </c>
      <c r="G28" s="296">
        <f t="shared" si="5"/>
        <v>3849111.0003</v>
      </c>
      <c r="H28" s="296">
        <f t="shared" si="5"/>
        <v>3588196.628</v>
      </c>
      <c r="I28" s="172">
        <f t="shared" si="5"/>
        <v>-260914.37229999993</v>
      </c>
      <c r="K28" s="17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2:Y43"/>
  <sheetViews>
    <sheetView zoomScale="80" zoomScaleNormal="80" zoomScalePageLayoutView="0" workbookViewId="0" topLeftCell="A22">
      <selection activeCell="S18" sqref="S18"/>
    </sheetView>
  </sheetViews>
  <sheetFormatPr defaultColWidth="9.140625" defaultRowHeight="12.75"/>
  <cols>
    <col min="1" max="1" width="11.8515625" style="0" customWidth="1"/>
    <col min="2" max="2" width="28.7109375" style="0" customWidth="1"/>
    <col min="3" max="3" width="12.8515625" style="0" customWidth="1"/>
    <col min="4" max="4" width="9.8515625" style="0" customWidth="1"/>
    <col min="5" max="5" width="12.7109375" style="0" customWidth="1"/>
    <col min="6" max="6" width="12.421875" style="0" customWidth="1"/>
    <col min="7" max="7" width="11.57421875" style="0" customWidth="1"/>
    <col min="8" max="8" width="12.28125" style="0" customWidth="1"/>
    <col min="9" max="9" width="12.140625" style="0" customWidth="1"/>
    <col min="10" max="10" width="12.00390625" style="0" customWidth="1"/>
    <col min="11" max="11" width="12.421875" style="0" customWidth="1"/>
    <col min="12" max="12" width="10.8515625" style="0" customWidth="1"/>
    <col min="13" max="13" width="10.57421875" style="0" customWidth="1"/>
    <col min="14" max="14" width="12.7109375" style="0" customWidth="1"/>
    <col min="15" max="15" width="10.8515625" style="0" customWidth="1"/>
    <col min="16" max="16" width="11.140625" style="0" customWidth="1"/>
    <col min="17" max="17" width="11.7109375" style="0" customWidth="1"/>
    <col min="18" max="18" width="13.28125" style="0" customWidth="1"/>
    <col min="19" max="19" width="39.7109375" style="0" customWidth="1"/>
    <col min="20" max="20" width="7.7109375" style="0" customWidth="1"/>
    <col min="21" max="22" width="18.421875" style="0" customWidth="1"/>
    <col min="25" max="25" width="13.8515625" style="0" customWidth="1"/>
  </cols>
  <sheetData>
    <row r="2" spans="1:14" s="140" customFormat="1" ht="26.25" customHeight="1">
      <c r="A2" s="139"/>
      <c r="B2" s="138"/>
      <c r="C2" s="138"/>
      <c r="D2" s="138"/>
      <c r="E2" s="138"/>
      <c r="F2" s="138"/>
      <c r="G2" s="138"/>
      <c r="H2" s="138"/>
      <c r="I2" s="138"/>
      <c r="J2" s="138"/>
      <c r="K2" s="138"/>
      <c r="L2" s="138"/>
      <c r="M2" s="138"/>
      <c r="N2" s="138"/>
    </row>
    <row r="3" spans="1:14" s="47" customFormat="1" ht="15.75">
      <c r="A3" s="45"/>
      <c r="B3" s="46"/>
      <c r="C3" s="46"/>
      <c r="D3" s="46"/>
      <c r="E3" s="46"/>
      <c r="F3" s="46"/>
      <c r="G3" s="46"/>
      <c r="H3" s="46"/>
      <c r="I3" s="46"/>
      <c r="J3" s="46"/>
      <c r="K3" s="46"/>
      <c r="L3" s="46"/>
      <c r="M3" s="46"/>
      <c r="N3" s="46"/>
    </row>
    <row r="4" spans="1:14" ht="15">
      <c r="A4" s="51" t="s">
        <v>22</v>
      </c>
      <c r="B4" s="97">
        <v>14</v>
      </c>
      <c r="C4" s="50" t="s">
        <v>23</v>
      </c>
      <c r="D4" s="42">
        <v>1014</v>
      </c>
      <c r="E4" s="3"/>
      <c r="F4" s="3"/>
      <c r="G4" s="3"/>
      <c r="H4" s="3"/>
      <c r="I4" s="3"/>
      <c r="J4" s="3"/>
      <c r="K4" s="4"/>
      <c r="L4" s="4"/>
      <c r="M4" s="4"/>
      <c r="N4" s="4"/>
    </row>
    <row r="5" spans="1:14" ht="15">
      <c r="A5" s="43"/>
      <c r="B5" s="44"/>
      <c r="C5" s="44"/>
      <c r="D5" s="44"/>
      <c r="E5" s="3"/>
      <c r="F5" s="3"/>
      <c r="G5" s="3"/>
      <c r="H5" s="3"/>
      <c r="I5" s="3"/>
      <c r="J5" s="3"/>
      <c r="K5" s="4"/>
      <c r="L5" s="4"/>
      <c r="M5" s="4"/>
      <c r="N5" s="4"/>
    </row>
    <row r="6" spans="1:14" ht="15">
      <c r="A6" s="51" t="s">
        <v>1</v>
      </c>
      <c r="B6" s="41" t="s">
        <v>80</v>
      </c>
      <c r="C6" s="50" t="s">
        <v>51</v>
      </c>
      <c r="D6" s="42" t="s">
        <v>83</v>
      </c>
      <c r="E6" s="49"/>
      <c r="F6" s="48"/>
      <c r="G6" s="48"/>
      <c r="H6" s="265" t="s">
        <v>134</v>
      </c>
      <c r="I6" s="48"/>
      <c r="J6" s="48"/>
      <c r="K6" s="4"/>
      <c r="L6" s="4"/>
      <c r="M6" s="4"/>
      <c r="N6" s="4"/>
    </row>
    <row r="7" spans="1:9" ht="15.75" thickBot="1">
      <c r="A7" s="391"/>
      <c r="B7" s="392"/>
      <c r="F7" s="151"/>
      <c r="G7" s="115"/>
      <c r="H7" s="116"/>
      <c r="I7" s="116"/>
    </row>
    <row r="8" spans="1:19" s="105" customFormat="1" ht="16.5" thickBot="1">
      <c r="A8" s="103"/>
      <c r="B8" s="232" t="s">
        <v>49</v>
      </c>
      <c r="C8" s="104"/>
      <c r="D8" s="104"/>
      <c r="E8" s="104"/>
      <c r="F8" s="104" t="s">
        <v>72</v>
      </c>
      <c r="G8" s="250"/>
      <c r="H8" s="250"/>
      <c r="I8" s="250" t="s">
        <v>73</v>
      </c>
      <c r="J8" s="104"/>
      <c r="K8" s="104"/>
      <c r="L8" s="104" t="s">
        <v>74</v>
      </c>
      <c r="M8" s="104"/>
      <c r="N8" s="104"/>
      <c r="O8" s="104" t="s">
        <v>75</v>
      </c>
      <c r="P8" s="395" t="s">
        <v>79</v>
      </c>
      <c r="Q8" s="396"/>
      <c r="R8" s="396"/>
      <c r="S8" s="407" t="s">
        <v>25</v>
      </c>
    </row>
    <row r="9" spans="1:19" s="52" customFormat="1" ht="33" customHeight="1">
      <c r="A9" s="417" t="s">
        <v>0</v>
      </c>
      <c r="B9" s="419" t="s">
        <v>61</v>
      </c>
      <c r="C9" s="421" t="s">
        <v>62</v>
      </c>
      <c r="D9" s="403" t="s">
        <v>163</v>
      </c>
      <c r="E9" s="405" t="s">
        <v>164</v>
      </c>
      <c r="F9" s="423" t="s">
        <v>165</v>
      </c>
      <c r="G9" s="415" t="s">
        <v>180</v>
      </c>
      <c r="H9" s="399" t="s">
        <v>181</v>
      </c>
      <c r="I9" s="409" t="s">
        <v>182</v>
      </c>
      <c r="J9" s="403" t="s">
        <v>179</v>
      </c>
      <c r="K9" s="405" t="s">
        <v>195</v>
      </c>
      <c r="L9" s="423" t="s">
        <v>194</v>
      </c>
      <c r="M9" s="411" t="s">
        <v>196</v>
      </c>
      <c r="N9" s="405" t="s">
        <v>197</v>
      </c>
      <c r="O9" s="413" t="s">
        <v>183</v>
      </c>
      <c r="P9" s="401" t="s">
        <v>76</v>
      </c>
      <c r="Q9" s="397" t="s">
        <v>77</v>
      </c>
      <c r="R9" s="393" t="s">
        <v>78</v>
      </c>
      <c r="S9" s="408"/>
    </row>
    <row r="10" spans="1:19" s="52" customFormat="1" ht="65.25" customHeight="1" thickBot="1">
      <c r="A10" s="418"/>
      <c r="B10" s="420"/>
      <c r="C10" s="422"/>
      <c r="D10" s="404"/>
      <c r="E10" s="406"/>
      <c r="F10" s="424"/>
      <c r="G10" s="416"/>
      <c r="H10" s="400"/>
      <c r="I10" s="410"/>
      <c r="J10" s="404"/>
      <c r="K10" s="406"/>
      <c r="L10" s="424"/>
      <c r="M10" s="412"/>
      <c r="N10" s="406"/>
      <c r="O10" s="414"/>
      <c r="P10" s="402"/>
      <c r="Q10" s="398"/>
      <c r="R10" s="394"/>
      <c r="S10" s="408"/>
    </row>
    <row r="11" spans="1:22" s="34" customFormat="1" ht="105" customHeight="1">
      <c r="A11" s="292" t="s">
        <v>63</v>
      </c>
      <c r="B11" s="320" t="s">
        <v>119</v>
      </c>
      <c r="C11" s="321" t="s">
        <v>120</v>
      </c>
      <c r="D11" s="293">
        <v>4367</v>
      </c>
      <c r="E11" s="368">
        <v>3952556</v>
      </c>
      <c r="F11" s="370">
        <f aca="true" t="shared" si="0" ref="F11:F19">E11/D11</f>
        <v>905.0964048545912</v>
      </c>
      <c r="G11" s="359">
        <v>4553</v>
      </c>
      <c r="H11" s="264">
        <v>3981144.8</v>
      </c>
      <c r="I11" s="318">
        <f aca="true" t="shared" si="1" ref="I11:I16">H11/G11</f>
        <v>874.4003514166483</v>
      </c>
      <c r="J11" s="263">
        <v>4197</v>
      </c>
      <c r="K11" s="264">
        <v>2605476</v>
      </c>
      <c r="L11" s="318">
        <f>K11/J11</f>
        <v>620.794853466762</v>
      </c>
      <c r="M11" s="359">
        <v>4197</v>
      </c>
      <c r="N11" s="264">
        <v>2605425.138</v>
      </c>
      <c r="O11" s="318">
        <f>N11/M11</f>
        <v>620.782734810579</v>
      </c>
      <c r="P11" s="334">
        <f>O11/F11-1</f>
        <v>-0.314125289327261</v>
      </c>
      <c r="Q11" s="335">
        <f>O11/I11-1</f>
        <v>-0.2900474779031985</v>
      </c>
      <c r="R11" s="336">
        <f>O11/L11-1</f>
        <v>-1.9521193056482034E-05</v>
      </c>
      <c r="S11" s="350" t="s">
        <v>198</v>
      </c>
      <c r="T11" s="169"/>
      <c r="U11" s="108"/>
      <c r="V11" s="317"/>
    </row>
    <row r="12" spans="1:20" s="298" customFormat="1" ht="72" customHeight="1">
      <c r="A12" s="230" t="s">
        <v>64</v>
      </c>
      <c r="B12" s="322" t="s">
        <v>121</v>
      </c>
      <c r="C12" s="323" t="s">
        <v>122</v>
      </c>
      <c r="D12" s="294">
        <v>4807</v>
      </c>
      <c r="E12" s="369">
        <v>1246039</v>
      </c>
      <c r="F12" s="371">
        <f t="shared" si="0"/>
        <v>259.2134387351779</v>
      </c>
      <c r="G12" s="282">
        <v>4917</v>
      </c>
      <c r="H12" s="260">
        <v>1203960</v>
      </c>
      <c r="I12" s="319">
        <f t="shared" si="1"/>
        <v>244.85661989017694</v>
      </c>
      <c r="J12" s="259">
        <v>4521</v>
      </c>
      <c r="K12" s="260">
        <v>710106</v>
      </c>
      <c r="L12" s="319">
        <f>K12/J12</f>
        <v>157.06834771068347</v>
      </c>
      <c r="M12" s="282">
        <v>4521</v>
      </c>
      <c r="N12" s="260">
        <v>710106</v>
      </c>
      <c r="O12" s="319">
        <f>N12/M12</f>
        <v>157.06834771068347</v>
      </c>
      <c r="P12" s="337">
        <f>O12/F12-1</f>
        <v>-0.39405785256701</v>
      </c>
      <c r="Q12" s="338">
        <f>O12/I12-1</f>
        <v>-0.3585292985701929</v>
      </c>
      <c r="R12" s="339">
        <f>O12/L12-1</f>
        <v>0</v>
      </c>
      <c r="S12" s="351" t="s">
        <v>226</v>
      </c>
      <c r="T12" s="297"/>
    </row>
    <row r="13" spans="1:20" s="298" customFormat="1" ht="69" customHeight="1">
      <c r="A13" s="230" t="s">
        <v>37</v>
      </c>
      <c r="B13" s="322" t="s">
        <v>88</v>
      </c>
      <c r="C13" s="323" t="s">
        <v>89</v>
      </c>
      <c r="D13" s="295">
        <v>90</v>
      </c>
      <c r="E13" s="367">
        <v>24480</v>
      </c>
      <c r="F13" s="371">
        <f t="shared" si="0"/>
        <v>272</v>
      </c>
      <c r="G13" s="283">
        <v>90</v>
      </c>
      <c r="H13" s="262">
        <v>26691</v>
      </c>
      <c r="I13" s="319">
        <f t="shared" si="1"/>
        <v>296.56666666666666</v>
      </c>
      <c r="J13" s="261">
        <v>60</v>
      </c>
      <c r="K13" s="262">
        <v>17794</v>
      </c>
      <c r="L13" s="319">
        <f>K13/J13</f>
        <v>296.56666666666666</v>
      </c>
      <c r="M13" s="283">
        <v>60</v>
      </c>
      <c r="N13" s="262">
        <v>17794</v>
      </c>
      <c r="O13" s="319">
        <f>N13/M13</f>
        <v>296.56666666666666</v>
      </c>
      <c r="P13" s="340">
        <f>O13/F13-1</f>
        <v>0.0903186274509804</v>
      </c>
      <c r="Q13" s="341">
        <f>O13/I13-1</f>
        <v>0</v>
      </c>
      <c r="R13" s="339">
        <f>O13/L13-1</f>
        <v>0</v>
      </c>
      <c r="S13" s="351" t="s">
        <v>208</v>
      </c>
      <c r="T13" s="297"/>
    </row>
    <row r="14" spans="1:20" s="298" customFormat="1" ht="87.75" customHeight="1">
      <c r="A14" s="230" t="s">
        <v>38</v>
      </c>
      <c r="B14" s="322" t="s">
        <v>86</v>
      </c>
      <c r="C14" s="324" t="s">
        <v>87</v>
      </c>
      <c r="D14" s="294">
        <v>28</v>
      </c>
      <c r="E14" s="367">
        <v>9520</v>
      </c>
      <c r="F14" s="371">
        <f t="shared" si="0"/>
        <v>340</v>
      </c>
      <c r="G14" s="282">
        <v>28</v>
      </c>
      <c r="H14" s="262">
        <v>9520</v>
      </c>
      <c r="I14" s="319">
        <f t="shared" si="1"/>
        <v>340</v>
      </c>
      <c r="J14" s="259">
        <v>18.7</v>
      </c>
      <c r="K14" s="262">
        <v>6360</v>
      </c>
      <c r="L14" s="319">
        <f>K14/J14</f>
        <v>340.10695187165777</v>
      </c>
      <c r="M14" s="282">
        <v>18.7</v>
      </c>
      <c r="N14" s="262">
        <v>6360</v>
      </c>
      <c r="O14" s="319">
        <f>N14/M14</f>
        <v>340.10695187165777</v>
      </c>
      <c r="P14" s="337">
        <f>O14/F14-1</f>
        <v>0.0003145643284052646</v>
      </c>
      <c r="Q14" s="338">
        <f>O14/I14-1</f>
        <v>0.0003145643284052646</v>
      </c>
      <c r="R14" s="339">
        <f>O14/L14-1</f>
        <v>0</v>
      </c>
      <c r="S14" s="352" t="s">
        <v>209</v>
      </c>
      <c r="T14" s="297"/>
    </row>
    <row r="15" spans="1:20" s="298" customFormat="1" ht="100.5" customHeight="1">
      <c r="A15" s="230" t="s">
        <v>40</v>
      </c>
      <c r="B15" s="322" t="s">
        <v>84</v>
      </c>
      <c r="C15" s="324" t="s">
        <v>85</v>
      </c>
      <c r="D15" s="294">
        <v>599</v>
      </c>
      <c r="E15" s="369">
        <v>75116</v>
      </c>
      <c r="F15" s="371">
        <f t="shared" si="0"/>
        <v>125.40233722871453</v>
      </c>
      <c r="G15" s="282">
        <v>599</v>
      </c>
      <c r="H15" s="260">
        <v>114100.125</v>
      </c>
      <c r="I15" s="319">
        <f t="shared" si="1"/>
        <v>190.4843489148581</v>
      </c>
      <c r="J15" s="259">
        <v>346</v>
      </c>
      <c r="K15" s="260">
        <v>60167</v>
      </c>
      <c r="L15" s="319">
        <f>K15/J15</f>
        <v>173.89306358381504</v>
      </c>
      <c r="M15" s="282">
        <v>346</v>
      </c>
      <c r="N15" s="260">
        <v>60167</v>
      </c>
      <c r="O15" s="319">
        <f>N15/M15</f>
        <v>173.89306358381504</v>
      </c>
      <c r="P15" s="340">
        <f>O15/F15-1</f>
        <v>0.3866812008986793</v>
      </c>
      <c r="Q15" s="341">
        <f>O15/I15-1</f>
        <v>-0.08710051731577673</v>
      </c>
      <c r="R15" s="339">
        <f>O15/L15-1</f>
        <v>0</v>
      </c>
      <c r="S15" s="353" t="s">
        <v>204</v>
      </c>
      <c r="T15" s="169"/>
    </row>
    <row r="16" spans="1:19" s="298" customFormat="1" ht="69" customHeight="1">
      <c r="A16" s="231" t="s">
        <v>140</v>
      </c>
      <c r="B16" s="322" t="s">
        <v>185</v>
      </c>
      <c r="C16" s="325" t="s">
        <v>128</v>
      </c>
      <c r="D16" s="295">
        <v>1545</v>
      </c>
      <c r="E16" s="367">
        <v>12360</v>
      </c>
      <c r="F16" s="371">
        <f t="shared" si="0"/>
        <v>8</v>
      </c>
      <c r="G16" s="283">
        <v>4935</v>
      </c>
      <c r="H16" s="262">
        <f>39480-39480</f>
        <v>0</v>
      </c>
      <c r="I16" s="319">
        <f t="shared" si="1"/>
        <v>0</v>
      </c>
      <c r="J16" s="261">
        <v>0</v>
      </c>
      <c r="K16" s="262">
        <v>0</v>
      </c>
      <c r="L16" s="319">
        <v>0</v>
      </c>
      <c r="M16" s="283">
        <v>0</v>
      </c>
      <c r="N16" s="262">
        <v>0</v>
      </c>
      <c r="O16" s="319">
        <v>0</v>
      </c>
      <c r="P16" s="340">
        <v>0</v>
      </c>
      <c r="Q16" s="341">
        <v>0</v>
      </c>
      <c r="R16" s="339">
        <v>0</v>
      </c>
      <c r="S16" s="354" t="s">
        <v>207</v>
      </c>
    </row>
    <row r="17" spans="1:20" s="298" customFormat="1" ht="69" customHeight="1">
      <c r="A17" s="231" t="s">
        <v>141</v>
      </c>
      <c r="B17" s="322" t="s">
        <v>129</v>
      </c>
      <c r="C17" s="325" t="s">
        <v>128</v>
      </c>
      <c r="D17" s="295">
        <v>844</v>
      </c>
      <c r="E17" s="367">
        <v>6782</v>
      </c>
      <c r="F17" s="371">
        <f t="shared" si="0"/>
        <v>8.035545023696683</v>
      </c>
      <c r="G17" s="283">
        <v>0</v>
      </c>
      <c r="H17" s="262">
        <v>0</v>
      </c>
      <c r="I17" s="319">
        <v>0</v>
      </c>
      <c r="J17" s="261">
        <v>0</v>
      </c>
      <c r="K17" s="262">
        <v>0</v>
      </c>
      <c r="L17" s="319">
        <v>0</v>
      </c>
      <c r="M17" s="283">
        <v>0</v>
      </c>
      <c r="N17" s="262">
        <v>0</v>
      </c>
      <c r="O17" s="319">
        <v>0</v>
      </c>
      <c r="P17" s="337">
        <v>0</v>
      </c>
      <c r="Q17" s="338">
        <v>0</v>
      </c>
      <c r="R17" s="339">
        <v>0</v>
      </c>
      <c r="S17" s="355" t="s">
        <v>184</v>
      </c>
      <c r="T17" s="142"/>
    </row>
    <row r="18" spans="1:20" s="298" customFormat="1" ht="83.25" customHeight="1">
      <c r="A18" s="231" t="s">
        <v>149</v>
      </c>
      <c r="B18" s="322" t="s">
        <v>130</v>
      </c>
      <c r="C18" s="325" t="s">
        <v>128</v>
      </c>
      <c r="D18" s="295">
        <v>1354</v>
      </c>
      <c r="E18" s="367">
        <v>27097</v>
      </c>
      <c r="F18" s="371">
        <f t="shared" si="0"/>
        <v>20.01255539143279</v>
      </c>
      <c r="G18" s="283">
        <v>105</v>
      </c>
      <c r="H18" s="262">
        <v>2101</v>
      </c>
      <c r="I18" s="319">
        <v>0</v>
      </c>
      <c r="J18" s="261">
        <v>0</v>
      </c>
      <c r="K18" s="262">
        <v>0</v>
      </c>
      <c r="L18" s="319">
        <v>0</v>
      </c>
      <c r="M18" s="283">
        <v>0</v>
      </c>
      <c r="N18" s="262">
        <v>0</v>
      </c>
      <c r="O18" s="319">
        <v>0</v>
      </c>
      <c r="P18" s="337">
        <v>0</v>
      </c>
      <c r="Q18" s="338">
        <v>0</v>
      </c>
      <c r="R18" s="339">
        <v>0</v>
      </c>
      <c r="S18" s="377" t="s">
        <v>236</v>
      </c>
      <c r="T18" s="142"/>
    </row>
    <row r="19" spans="1:19" s="298" customFormat="1" ht="69" customHeight="1">
      <c r="A19" s="231" t="s">
        <v>72</v>
      </c>
      <c r="B19" s="326" t="s">
        <v>131</v>
      </c>
      <c r="C19" s="325" t="s">
        <v>128</v>
      </c>
      <c r="D19" s="295">
        <v>100</v>
      </c>
      <c r="E19" s="367">
        <v>2594</v>
      </c>
      <c r="F19" s="371">
        <f t="shared" si="0"/>
        <v>25.94</v>
      </c>
      <c r="G19" s="283">
        <v>0</v>
      </c>
      <c r="H19" s="262">
        <v>0</v>
      </c>
      <c r="I19" s="319">
        <v>0</v>
      </c>
      <c r="J19" s="261">
        <v>0</v>
      </c>
      <c r="K19" s="262">
        <v>0</v>
      </c>
      <c r="L19" s="319">
        <v>0</v>
      </c>
      <c r="M19" s="283">
        <v>0</v>
      </c>
      <c r="N19" s="262">
        <v>0</v>
      </c>
      <c r="O19" s="319">
        <v>0</v>
      </c>
      <c r="P19" s="340">
        <v>0</v>
      </c>
      <c r="Q19" s="338">
        <v>0</v>
      </c>
      <c r="R19" s="339">
        <v>0</v>
      </c>
      <c r="S19" s="376" t="s">
        <v>237</v>
      </c>
    </row>
    <row r="20" spans="1:25" s="298" customFormat="1" ht="65.25" customHeight="1">
      <c r="A20" s="231" t="s">
        <v>147</v>
      </c>
      <c r="B20" s="322" t="s">
        <v>132</v>
      </c>
      <c r="C20" s="325" t="s">
        <v>128</v>
      </c>
      <c r="D20" s="295">
        <v>1706</v>
      </c>
      <c r="E20" s="367">
        <v>40958</v>
      </c>
      <c r="F20" s="371">
        <f aca="true" t="shared" si="2" ref="F20:F27">E20/D20</f>
        <v>24.00820633059789</v>
      </c>
      <c r="G20" s="283">
        <v>1192</v>
      </c>
      <c r="H20" s="262">
        <v>28596</v>
      </c>
      <c r="I20" s="319">
        <f aca="true" t="shared" si="3" ref="I20:I28">H20/G20</f>
        <v>23.98993288590604</v>
      </c>
      <c r="J20" s="261">
        <v>0</v>
      </c>
      <c r="K20" s="262">
        <v>0</v>
      </c>
      <c r="L20" s="319">
        <v>0</v>
      </c>
      <c r="M20" s="283">
        <v>0</v>
      </c>
      <c r="N20" s="262">
        <v>0</v>
      </c>
      <c r="O20" s="319">
        <v>0</v>
      </c>
      <c r="P20" s="337">
        <v>0</v>
      </c>
      <c r="Q20" s="338">
        <v>0</v>
      </c>
      <c r="R20" s="339">
        <v>0</v>
      </c>
      <c r="S20" s="375" t="s">
        <v>238</v>
      </c>
      <c r="T20" s="142"/>
      <c r="V20" s="299"/>
      <c r="Y20" s="299"/>
    </row>
    <row r="21" spans="1:25" s="298" customFormat="1" ht="85.5" customHeight="1">
      <c r="A21" s="307" t="s">
        <v>142</v>
      </c>
      <c r="B21" s="327" t="s">
        <v>199</v>
      </c>
      <c r="C21" s="328" t="s">
        <v>133</v>
      </c>
      <c r="D21" s="295">
        <v>1538</v>
      </c>
      <c r="E21" s="367">
        <v>230671</v>
      </c>
      <c r="F21" s="371">
        <f>E21/D21</f>
        <v>149.981144343303</v>
      </c>
      <c r="G21" s="283">
        <v>796</v>
      </c>
      <c r="H21" s="262">
        <f>123962-4500</f>
        <v>119462</v>
      </c>
      <c r="I21" s="319">
        <f t="shared" si="3"/>
        <v>150.07788944723617</v>
      </c>
      <c r="J21" s="261">
        <v>736</v>
      </c>
      <c r="K21" s="262">
        <v>110384</v>
      </c>
      <c r="L21" s="319">
        <f>K21/J21</f>
        <v>149.97826086956522</v>
      </c>
      <c r="M21" s="283">
        <v>736</v>
      </c>
      <c r="N21" s="262">
        <v>110384</v>
      </c>
      <c r="O21" s="319">
        <f>N21/M21</f>
        <v>149.97826086956522</v>
      </c>
      <c r="P21" s="340">
        <f>O21/F21-1</f>
        <v>-1.9225574990677785E-05</v>
      </c>
      <c r="Q21" s="341">
        <f>O21/I21-1</f>
        <v>-0.000663845807253205</v>
      </c>
      <c r="R21" s="342">
        <f>O21/L21-1</f>
        <v>0</v>
      </c>
      <c r="S21" s="375" t="s">
        <v>238</v>
      </c>
      <c r="T21" s="142"/>
      <c r="V21" s="299"/>
      <c r="Y21" s="299"/>
    </row>
    <row r="22" spans="1:25" s="298" customFormat="1" ht="112.5" customHeight="1">
      <c r="A22" s="307" t="s">
        <v>143</v>
      </c>
      <c r="B22" s="326" t="s">
        <v>200</v>
      </c>
      <c r="C22" s="329" t="s">
        <v>158</v>
      </c>
      <c r="D22" s="295">
        <v>0</v>
      </c>
      <c r="E22" s="367">
        <v>0</v>
      </c>
      <c r="F22" s="371">
        <v>0</v>
      </c>
      <c r="G22" s="283">
        <v>9</v>
      </c>
      <c r="H22" s="262">
        <v>66000</v>
      </c>
      <c r="I22" s="319">
        <f t="shared" si="3"/>
        <v>7333.333333333333</v>
      </c>
      <c r="J22" s="261">
        <v>0</v>
      </c>
      <c r="K22" s="262">
        <v>0</v>
      </c>
      <c r="L22" s="319">
        <v>0</v>
      </c>
      <c r="M22" s="283">
        <v>0</v>
      </c>
      <c r="N22" s="262">
        <v>0</v>
      </c>
      <c r="O22" s="319">
        <v>0</v>
      </c>
      <c r="P22" s="340">
        <v>0</v>
      </c>
      <c r="Q22" s="341">
        <v>0</v>
      </c>
      <c r="R22" s="342">
        <v>0</v>
      </c>
      <c r="S22" s="374" t="s">
        <v>239</v>
      </c>
      <c r="T22" s="142"/>
      <c r="V22" s="299"/>
      <c r="Y22" s="299"/>
    </row>
    <row r="23" spans="1:20" s="298" customFormat="1" ht="99" customHeight="1">
      <c r="A23" s="231" t="s">
        <v>151</v>
      </c>
      <c r="B23" s="322" t="s">
        <v>201</v>
      </c>
      <c r="C23" s="325" t="s">
        <v>90</v>
      </c>
      <c r="D23" s="295">
        <v>1</v>
      </c>
      <c r="E23" s="367">
        <v>48902</v>
      </c>
      <c r="F23" s="371">
        <f t="shared" si="2"/>
        <v>48902</v>
      </c>
      <c r="G23" s="283">
        <v>1</v>
      </c>
      <c r="H23" s="262">
        <v>46336</v>
      </c>
      <c r="I23" s="319">
        <f t="shared" si="3"/>
        <v>46336</v>
      </c>
      <c r="J23" s="261">
        <v>1</v>
      </c>
      <c r="K23" s="262">
        <v>46336</v>
      </c>
      <c r="L23" s="319">
        <f>K23/J23</f>
        <v>46336</v>
      </c>
      <c r="M23" s="283">
        <v>1</v>
      </c>
      <c r="N23" s="262">
        <v>46336</v>
      </c>
      <c r="O23" s="319">
        <f>N23/M23</f>
        <v>46336</v>
      </c>
      <c r="P23" s="337">
        <f>O23/F23-1</f>
        <v>-0.0524722915218192</v>
      </c>
      <c r="Q23" s="338">
        <f>O23/I23-1</f>
        <v>0</v>
      </c>
      <c r="R23" s="339">
        <f>O23/L23-1</f>
        <v>0</v>
      </c>
      <c r="S23" s="355" t="s">
        <v>192</v>
      </c>
      <c r="T23" s="142"/>
    </row>
    <row r="24" spans="1:19" s="298" customFormat="1" ht="87" customHeight="1">
      <c r="A24" s="231" t="s">
        <v>145</v>
      </c>
      <c r="B24" s="322" t="s">
        <v>152</v>
      </c>
      <c r="C24" s="325" t="s">
        <v>155</v>
      </c>
      <c r="D24" s="295">
        <v>772</v>
      </c>
      <c r="E24" s="367">
        <v>20834</v>
      </c>
      <c r="F24" s="371">
        <f t="shared" si="2"/>
        <v>26.987046632124354</v>
      </c>
      <c r="G24" s="282">
        <v>1098</v>
      </c>
      <c r="H24" s="260">
        <v>30000</v>
      </c>
      <c r="I24" s="319">
        <f t="shared" si="3"/>
        <v>27.3224043715847</v>
      </c>
      <c r="J24" s="259">
        <v>1098</v>
      </c>
      <c r="K24" s="260">
        <v>29972</v>
      </c>
      <c r="L24" s="319">
        <f>K24/J24</f>
        <v>27.296903460837886</v>
      </c>
      <c r="M24" s="282">
        <v>1098</v>
      </c>
      <c r="N24" s="260">
        <v>29972</v>
      </c>
      <c r="O24" s="319">
        <f>N24/M24</f>
        <v>27.296903460837886</v>
      </c>
      <c r="P24" s="337">
        <f>O24/F24-1</f>
        <v>0.011481687230817217</v>
      </c>
      <c r="Q24" s="338">
        <f>O24/I24-1</f>
        <v>-0.0009333333333333416</v>
      </c>
      <c r="R24" s="339">
        <v>0</v>
      </c>
      <c r="S24" s="356" t="s">
        <v>203</v>
      </c>
    </row>
    <row r="25" spans="1:20" s="298" customFormat="1" ht="82.5" customHeight="1">
      <c r="A25" s="231" t="s">
        <v>150</v>
      </c>
      <c r="B25" s="322" t="s">
        <v>153</v>
      </c>
      <c r="C25" s="325" t="s">
        <v>156</v>
      </c>
      <c r="D25" s="295">
        <v>0</v>
      </c>
      <c r="E25" s="367">
        <v>0</v>
      </c>
      <c r="F25" s="371">
        <v>0</v>
      </c>
      <c r="G25" s="282">
        <v>4</v>
      </c>
      <c r="H25" s="260">
        <v>2000</v>
      </c>
      <c r="I25" s="319">
        <f t="shared" si="3"/>
        <v>500</v>
      </c>
      <c r="J25" s="259">
        <v>4</v>
      </c>
      <c r="K25" s="260">
        <v>1652</v>
      </c>
      <c r="L25" s="319">
        <f>K25/J25</f>
        <v>413</v>
      </c>
      <c r="M25" s="282">
        <v>4</v>
      </c>
      <c r="N25" s="260">
        <v>1652.42</v>
      </c>
      <c r="O25" s="319">
        <f>N25/M25</f>
        <v>413.105</v>
      </c>
      <c r="P25" s="337">
        <v>0</v>
      </c>
      <c r="Q25" s="341">
        <v>0</v>
      </c>
      <c r="R25" s="342">
        <v>0</v>
      </c>
      <c r="S25" s="356" t="s">
        <v>202</v>
      </c>
      <c r="T25" s="142"/>
    </row>
    <row r="26" spans="1:20" s="298" customFormat="1" ht="64.5" customHeight="1">
      <c r="A26" s="290" t="s">
        <v>146</v>
      </c>
      <c r="B26" s="330" t="s">
        <v>154</v>
      </c>
      <c r="C26" s="331" t="s">
        <v>157</v>
      </c>
      <c r="D26" s="295">
        <v>7</v>
      </c>
      <c r="E26" s="367">
        <v>1231</v>
      </c>
      <c r="F26" s="372">
        <f t="shared" si="2"/>
        <v>175.85714285714286</v>
      </c>
      <c r="G26" s="283">
        <v>12</v>
      </c>
      <c r="H26" s="262">
        <v>2000</v>
      </c>
      <c r="I26" s="319">
        <f t="shared" si="3"/>
        <v>166.66666666666666</v>
      </c>
      <c r="J26" s="261">
        <v>12</v>
      </c>
      <c r="K26" s="262">
        <v>2000</v>
      </c>
      <c r="L26" s="319">
        <f>K26/J26</f>
        <v>166.66666666666666</v>
      </c>
      <c r="M26" s="283">
        <v>0</v>
      </c>
      <c r="N26" s="262">
        <v>0</v>
      </c>
      <c r="O26" s="319">
        <v>0</v>
      </c>
      <c r="P26" s="337">
        <f>O26/F26</f>
        <v>0</v>
      </c>
      <c r="Q26" s="338">
        <f>O26/I26</f>
        <v>0</v>
      </c>
      <c r="R26" s="339">
        <v>0</v>
      </c>
      <c r="S26" s="356" t="s">
        <v>193</v>
      </c>
      <c r="T26" s="142"/>
    </row>
    <row r="27" spans="1:20" s="298" customFormat="1" ht="64.5" customHeight="1">
      <c r="A27" s="291" t="s">
        <v>166</v>
      </c>
      <c r="B27" s="330" t="s">
        <v>167</v>
      </c>
      <c r="C27" s="331" t="s">
        <v>168</v>
      </c>
      <c r="D27" s="295">
        <v>1</v>
      </c>
      <c r="E27" s="367">
        <v>524</v>
      </c>
      <c r="F27" s="371">
        <f t="shared" si="2"/>
        <v>524</v>
      </c>
      <c r="G27" s="283">
        <v>0</v>
      </c>
      <c r="H27" s="262">
        <v>0</v>
      </c>
      <c r="I27" s="319">
        <v>0</v>
      </c>
      <c r="J27" s="261">
        <v>0</v>
      </c>
      <c r="K27" s="262">
        <v>0</v>
      </c>
      <c r="L27" s="319">
        <v>0</v>
      </c>
      <c r="M27" s="283">
        <v>0</v>
      </c>
      <c r="N27" s="262">
        <v>0</v>
      </c>
      <c r="O27" s="343">
        <v>0</v>
      </c>
      <c r="P27" s="344">
        <v>0</v>
      </c>
      <c r="Q27" s="345">
        <v>0</v>
      </c>
      <c r="R27" s="346">
        <v>0</v>
      </c>
      <c r="S27" s="357" t="s">
        <v>186</v>
      </c>
      <c r="T27" s="142"/>
    </row>
    <row r="28" spans="1:20" s="298" customFormat="1" ht="93" customHeight="1" thickBot="1">
      <c r="A28" s="291" t="s">
        <v>210</v>
      </c>
      <c r="B28" s="332" t="s">
        <v>206</v>
      </c>
      <c r="C28" s="325" t="s">
        <v>128</v>
      </c>
      <c r="D28" s="302">
        <v>0</v>
      </c>
      <c r="E28" s="366">
        <v>0</v>
      </c>
      <c r="F28" s="373">
        <v>0</v>
      </c>
      <c r="G28" s="305">
        <v>2607</v>
      </c>
      <c r="H28" s="304">
        <v>57879</v>
      </c>
      <c r="I28" s="319">
        <f t="shared" si="3"/>
        <v>22.20138089758343</v>
      </c>
      <c r="J28" s="303">
        <v>2607</v>
      </c>
      <c r="K28" s="304">
        <v>57879</v>
      </c>
      <c r="L28" s="333">
        <f>K28/J28</f>
        <v>22.20138089758343</v>
      </c>
      <c r="M28" s="305">
        <v>0</v>
      </c>
      <c r="N28" s="304">
        <v>0</v>
      </c>
      <c r="O28" s="333">
        <v>0</v>
      </c>
      <c r="P28" s="347">
        <v>0</v>
      </c>
      <c r="Q28" s="348">
        <v>0</v>
      </c>
      <c r="R28" s="349">
        <v>0</v>
      </c>
      <c r="S28" s="358" t="s">
        <v>205</v>
      </c>
      <c r="T28" s="142"/>
    </row>
    <row r="29" spans="1:20" s="34" customFormat="1" ht="16.5" thickBot="1">
      <c r="A29" s="256"/>
      <c r="B29" s="360"/>
      <c r="C29" s="361"/>
      <c r="D29" s="362"/>
      <c r="E29" s="362"/>
      <c r="F29" s="362"/>
      <c r="G29" s="363"/>
      <c r="H29" s="363"/>
      <c r="I29" s="363"/>
      <c r="J29" s="363"/>
      <c r="K29" s="363"/>
      <c r="L29" s="363"/>
      <c r="M29" s="363"/>
      <c r="N29" s="363"/>
      <c r="O29" s="363"/>
      <c r="P29" s="364"/>
      <c r="Q29" s="364"/>
      <c r="R29" s="365"/>
      <c r="S29" s="301"/>
      <c r="T29" s="142"/>
    </row>
    <row r="30" spans="1:18" s="25" customFormat="1" ht="21.75" customHeight="1">
      <c r="A30" s="257"/>
      <c r="B30" s="258"/>
      <c r="C30" s="143"/>
      <c r="D30" s="143"/>
      <c r="E30" s="312">
        <f>SUM(E11:E29)</f>
        <v>5699664</v>
      </c>
      <c r="F30" s="313"/>
      <c r="G30" s="143"/>
      <c r="H30" s="311">
        <f>SUM(H11:H29)</f>
        <v>5689789.925</v>
      </c>
      <c r="I30" s="309"/>
      <c r="J30" s="309"/>
      <c r="K30" s="308">
        <f>SUM(K11:K29)</f>
        <v>3648126</v>
      </c>
      <c r="L30" s="309"/>
      <c r="M30" s="309"/>
      <c r="N30" s="310">
        <f>SUM(N11:N29)</f>
        <v>3588196.5579999997</v>
      </c>
      <c r="O30" s="309"/>
      <c r="P30" s="143"/>
      <c r="Q30" s="143"/>
      <c r="R30" s="143"/>
    </row>
    <row r="31" spans="1:19" ht="12.75">
      <c r="A31" s="116"/>
      <c r="B31" s="115"/>
      <c r="C31" s="145"/>
      <c r="D31" s="145"/>
      <c r="E31" s="144"/>
      <c r="F31" s="145"/>
      <c r="G31" s="249">
        <v>231</v>
      </c>
      <c r="H31" s="314">
        <f>H18+H20+H21+H22+H23+H16+H28</f>
        <v>320374</v>
      </c>
      <c r="I31" s="314">
        <v>320374</v>
      </c>
      <c r="J31" s="314">
        <f>I31-H31</f>
        <v>0</v>
      </c>
      <c r="K31" s="145"/>
      <c r="L31" s="145"/>
      <c r="M31" s="145"/>
      <c r="N31" s="145"/>
      <c r="O31" s="145"/>
      <c r="P31" s="145"/>
      <c r="Q31" s="145"/>
      <c r="R31" s="145"/>
      <c r="S31" s="150"/>
    </row>
    <row r="32" spans="1:19" ht="12.75">
      <c r="A32" s="116"/>
      <c r="B32" s="115"/>
      <c r="C32" s="145"/>
      <c r="D32" s="145"/>
      <c r="E32" s="145"/>
      <c r="F32" s="145"/>
      <c r="G32" s="249"/>
      <c r="H32" s="314"/>
      <c r="I32" s="249"/>
      <c r="J32" s="249"/>
      <c r="K32" s="145"/>
      <c r="L32" s="145"/>
      <c r="M32" s="145"/>
      <c r="N32" s="145"/>
      <c r="O32" s="145"/>
      <c r="P32" s="145"/>
      <c r="Q32" s="145"/>
      <c r="R32" s="145"/>
      <c r="S32" s="150"/>
    </row>
    <row r="33" spans="1:19" ht="12.75">
      <c r="A33" s="116"/>
      <c r="B33" s="115"/>
      <c r="C33" s="145"/>
      <c r="D33" s="145"/>
      <c r="E33" s="144"/>
      <c r="F33" s="145"/>
      <c r="G33" s="249">
        <v>602</v>
      </c>
      <c r="H33" s="314">
        <f>H12+H13+H14+H15+H24+H25+H26</f>
        <v>1388271.125</v>
      </c>
      <c r="I33" s="249"/>
      <c r="J33" s="249"/>
      <c r="K33" s="144"/>
      <c r="L33" s="145"/>
      <c r="M33" s="145"/>
      <c r="N33" s="145"/>
      <c r="O33" s="145"/>
      <c r="P33" s="145"/>
      <c r="Q33" s="145"/>
      <c r="R33" s="145"/>
      <c r="S33" s="150"/>
    </row>
    <row r="34" spans="2:19" ht="12.75">
      <c r="B34" s="145"/>
      <c r="C34" s="145"/>
      <c r="D34" s="145"/>
      <c r="E34" s="145"/>
      <c r="F34" s="145"/>
      <c r="G34" s="249" t="s">
        <v>187</v>
      </c>
      <c r="H34" s="314">
        <f>H11</f>
        <v>3981144.8</v>
      </c>
      <c r="I34" s="249"/>
      <c r="J34" s="249"/>
      <c r="K34" s="145"/>
      <c r="L34" s="145"/>
      <c r="M34" s="145"/>
      <c r="N34" s="144"/>
      <c r="O34" s="145"/>
      <c r="P34" s="145"/>
      <c r="Q34" s="145"/>
      <c r="R34" s="145"/>
      <c r="S34" s="150"/>
    </row>
    <row r="35" spans="2:19" ht="12.75">
      <c r="B35" s="145"/>
      <c r="C35" s="145"/>
      <c r="D35" s="145"/>
      <c r="E35" s="145"/>
      <c r="F35" s="145"/>
      <c r="G35" s="314"/>
      <c r="H35" s="314"/>
      <c r="I35" s="249"/>
      <c r="J35" s="249"/>
      <c r="K35" s="145"/>
      <c r="L35" s="145"/>
      <c r="M35" s="145"/>
      <c r="N35" s="306"/>
      <c r="O35" s="145"/>
      <c r="P35" s="145"/>
      <c r="Q35" s="145"/>
      <c r="R35" s="145"/>
      <c r="S35" s="150"/>
    </row>
    <row r="36" spans="2:19" ht="12.75">
      <c r="B36" s="145"/>
      <c r="C36" s="145"/>
      <c r="D36" s="145"/>
      <c r="E36" s="145"/>
      <c r="F36" s="145"/>
      <c r="G36" s="249"/>
      <c r="H36" s="314">
        <f>H31+H33+H34</f>
        <v>5689789.925</v>
      </c>
      <c r="I36" s="249"/>
      <c r="J36" s="249"/>
      <c r="K36" s="144"/>
      <c r="L36" s="145"/>
      <c r="M36" s="145"/>
      <c r="N36" s="144"/>
      <c r="O36" s="145"/>
      <c r="P36" s="145"/>
      <c r="Q36" s="145"/>
      <c r="R36" s="145"/>
      <c r="S36" s="150"/>
    </row>
    <row r="37" spans="2:19" ht="12.75">
      <c r="B37" s="145"/>
      <c r="C37" s="145"/>
      <c r="D37" s="145"/>
      <c r="E37" s="145"/>
      <c r="F37" s="145"/>
      <c r="G37" s="249"/>
      <c r="H37" s="316">
        <v>5689790</v>
      </c>
      <c r="I37" s="314">
        <f>H36-H37</f>
        <v>-0.07500000018626451</v>
      </c>
      <c r="J37" s="249"/>
      <c r="K37" s="145"/>
      <c r="L37" s="145"/>
      <c r="M37" s="145"/>
      <c r="N37" s="145"/>
      <c r="O37" s="145"/>
      <c r="P37" s="145"/>
      <c r="Q37" s="145"/>
      <c r="R37" s="145"/>
      <c r="S37" s="150"/>
    </row>
    <row r="38" spans="2:19" ht="12.75">
      <c r="B38" s="145"/>
      <c r="C38" s="145"/>
      <c r="D38" s="145"/>
      <c r="E38" s="145"/>
      <c r="F38" s="145"/>
      <c r="G38" s="145"/>
      <c r="H38" s="145"/>
      <c r="I38" s="145"/>
      <c r="J38" s="145"/>
      <c r="K38" s="145"/>
      <c r="L38" s="145"/>
      <c r="M38" s="145"/>
      <c r="N38" s="145"/>
      <c r="O38" s="145"/>
      <c r="P38" s="145"/>
      <c r="Q38" s="145"/>
      <c r="R38" s="145"/>
      <c r="S38" s="150"/>
    </row>
    <row r="39" spans="2:19" ht="12.75">
      <c r="B39" s="145"/>
      <c r="C39" s="145"/>
      <c r="D39" s="145"/>
      <c r="E39" s="145"/>
      <c r="F39" s="145"/>
      <c r="G39" s="249"/>
      <c r="H39" s="249"/>
      <c r="I39" s="249"/>
      <c r="J39" s="145"/>
      <c r="K39" s="145"/>
      <c r="L39" s="145"/>
      <c r="M39" s="145"/>
      <c r="N39" s="145"/>
      <c r="O39" s="145"/>
      <c r="P39" s="145"/>
      <c r="Q39" s="145"/>
      <c r="R39" s="145"/>
      <c r="S39" s="150"/>
    </row>
    <row r="40" spans="7:19" ht="12.75">
      <c r="G40" s="249"/>
      <c r="H40" s="249"/>
      <c r="I40" s="249"/>
      <c r="L40" s="150"/>
      <c r="M40" s="150"/>
      <c r="N40" s="145"/>
      <c r="O40" s="145"/>
      <c r="P40" s="145"/>
      <c r="Q40" s="145"/>
      <c r="R40" s="145"/>
      <c r="S40" s="150"/>
    </row>
    <row r="41" spans="12:19" ht="12.75">
      <c r="L41" s="150"/>
      <c r="M41" s="150"/>
      <c r="N41" s="145"/>
      <c r="O41" s="145"/>
      <c r="P41" s="145"/>
      <c r="Q41" s="145"/>
      <c r="R41" s="145"/>
      <c r="S41" s="150"/>
    </row>
    <row r="42" spans="11:19" ht="12.75">
      <c r="K42" s="145"/>
      <c r="L42" s="150"/>
      <c r="M42" s="315"/>
      <c r="N42" s="150"/>
      <c r="O42" s="150"/>
      <c r="P42" s="150"/>
      <c r="Q42" s="150"/>
      <c r="R42" s="150"/>
      <c r="S42" s="150"/>
    </row>
    <row r="43" spans="11:14" ht="12.75">
      <c r="K43" s="145"/>
      <c r="N43" s="145"/>
    </row>
  </sheetData>
  <sheetProtection/>
  <mergeCells count="21">
    <mergeCell ref="C9:C10"/>
    <mergeCell ref="D9:D10"/>
    <mergeCell ref="E9:E10"/>
    <mergeCell ref="L9:L10"/>
    <mergeCell ref="F9:F10"/>
    <mergeCell ref="S8:S10"/>
    <mergeCell ref="I9:I10"/>
    <mergeCell ref="M9:M10"/>
    <mergeCell ref="N9:N10"/>
    <mergeCell ref="O9:O10"/>
    <mergeCell ref="G9:G10"/>
    <mergeCell ref="A7:B7"/>
    <mergeCell ref="R9:R10"/>
    <mergeCell ref="P8:R8"/>
    <mergeCell ref="Q9:Q10"/>
    <mergeCell ref="H9:H10"/>
    <mergeCell ref="P9:P10"/>
    <mergeCell ref="J9:J10"/>
    <mergeCell ref="K9:K10"/>
    <mergeCell ref="A9:A10"/>
    <mergeCell ref="B9:B10"/>
  </mergeCells>
  <printOptions horizontalCentered="1" verticalCentered="1"/>
  <pageMargins left="0" right="0" top="0" bottom="0" header="0" footer="0"/>
  <pageSetup fitToHeight="0" fitToWidth="0" horizontalDpi="300" verticalDpi="300" orientation="landscape" paperSize="9" scale="55" r:id="rId1"/>
</worksheet>
</file>

<file path=xl/worksheets/sheet3.xml><?xml version="1.0" encoding="utf-8"?>
<worksheet xmlns="http://schemas.openxmlformats.org/spreadsheetml/2006/main" xmlns:r="http://schemas.openxmlformats.org/officeDocument/2006/relationships">
  <dimension ref="A2:J31"/>
  <sheetViews>
    <sheetView zoomScale="80" zoomScaleNormal="80" zoomScalePageLayoutView="0" workbookViewId="0" topLeftCell="A25">
      <selection activeCell="N12" sqref="N12"/>
    </sheetView>
  </sheetViews>
  <sheetFormatPr defaultColWidth="9.140625" defaultRowHeight="12.75"/>
  <cols>
    <col min="1" max="1" width="14.00390625" style="11" customWidth="1"/>
    <col min="2" max="2" width="80.28125" style="11" customWidth="1"/>
    <col min="3" max="3" width="22.421875" style="0" customWidth="1"/>
    <col min="4" max="4" width="18.7109375" style="0" customWidth="1"/>
    <col min="5" max="5" width="12.7109375" style="11" customWidth="1"/>
    <col min="6" max="7" width="12.28125" style="11" customWidth="1"/>
    <col min="8" max="8" width="12.00390625" style="11" customWidth="1"/>
    <col min="9" max="9" width="12.8515625" style="11" customWidth="1"/>
    <col min="10" max="10" width="48.28125" style="60" customWidth="1"/>
  </cols>
  <sheetData>
    <row r="2" spans="1:10" s="47" customFormat="1" ht="15.75">
      <c r="A2" s="153">
        <v>0</v>
      </c>
      <c r="B2" s="152"/>
      <c r="C2" s="57"/>
      <c r="E2" s="28"/>
      <c r="F2" s="28"/>
      <c r="G2" s="28"/>
      <c r="H2" s="28"/>
      <c r="I2" s="28"/>
      <c r="J2" s="88"/>
    </row>
    <row r="3" spans="1:9" s="60" customFormat="1" ht="18.75" customHeight="1">
      <c r="A3" s="192" t="s">
        <v>172</v>
      </c>
      <c r="B3" s="193"/>
      <c r="C3" s="98"/>
      <c r="E3" s="29"/>
      <c r="F3" s="29"/>
      <c r="G3" s="29"/>
      <c r="H3" s="29"/>
      <c r="I3" s="29"/>
    </row>
    <row r="4" spans="1:2" ht="15.75" customHeight="1" thickBot="1">
      <c r="A4" s="425" t="s">
        <v>80</v>
      </c>
      <c r="B4" s="425"/>
    </row>
    <row r="5" spans="1:10" s="54" customFormat="1" ht="33.75" customHeight="1" thickBot="1">
      <c r="A5" s="195" t="s">
        <v>51</v>
      </c>
      <c r="B5" s="126" t="s">
        <v>83</v>
      </c>
      <c r="C5" s="194" t="s">
        <v>39</v>
      </c>
      <c r="D5" s="429" t="s">
        <v>80</v>
      </c>
      <c r="E5" s="430"/>
      <c r="F5" s="430"/>
      <c r="G5" s="430"/>
      <c r="H5" s="430"/>
      <c r="I5" s="431"/>
      <c r="J5" s="196" t="s">
        <v>25</v>
      </c>
    </row>
    <row r="6" spans="1:10" s="54" customFormat="1" ht="164.25" customHeight="1">
      <c r="A6" s="59" t="s">
        <v>126</v>
      </c>
      <c r="B6" s="248" t="s">
        <v>127</v>
      </c>
      <c r="C6" s="89"/>
      <c r="D6" s="255"/>
      <c r="E6" s="246"/>
      <c r="F6" s="246"/>
      <c r="G6" s="247"/>
      <c r="H6" s="91"/>
      <c r="I6" s="92"/>
      <c r="J6" s="95" t="s">
        <v>57</v>
      </c>
    </row>
    <row r="7" spans="1:10" s="54" customFormat="1" ht="15.75" customHeight="1">
      <c r="A7" s="90"/>
      <c r="B7" s="87"/>
      <c r="C7" s="53"/>
      <c r="D7" s="428" t="s">
        <v>60</v>
      </c>
      <c r="E7" s="428"/>
      <c r="F7" s="428"/>
      <c r="G7" s="428"/>
      <c r="H7" s="428"/>
      <c r="I7" s="428"/>
      <c r="J7" s="95" t="s">
        <v>57</v>
      </c>
    </row>
    <row r="8" spans="1:10" s="56" customFormat="1" ht="51">
      <c r="A8" s="426" t="s">
        <v>106</v>
      </c>
      <c r="B8" s="427"/>
      <c r="C8" s="55" t="s">
        <v>58</v>
      </c>
      <c r="D8" s="93" t="s">
        <v>95</v>
      </c>
      <c r="E8" s="113" t="s">
        <v>169</v>
      </c>
      <c r="F8" s="114" t="s">
        <v>170</v>
      </c>
      <c r="G8" s="114" t="s">
        <v>171</v>
      </c>
      <c r="H8" s="114" t="s">
        <v>214</v>
      </c>
      <c r="I8" s="113" t="s">
        <v>59</v>
      </c>
      <c r="J8" s="96"/>
    </row>
    <row r="9" spans="1:10" s="54" customFormat="1" ht="42" customHeight="1">
      <c r="A9" s="58" t="s">
        <v>96</v>
      </c>
      <c r="B9" s="118" t="s">
        <v>113</v>
      </c>
      <c r="C9" s="119"/>
      <c r="D9" s="181"/>
      <c r="E9" s="182"/>
      <c r="F9" s="182"/>
      <c r="G9" s="182"/>
      <c r="H9" s="183"/>
      <c r="I9" s="184"/>
      <c r="J9" s="185"/>
    </row>
    <row r="10" spans="1:10" s="54" customFormat="1" ht="59.25" customHeight="1">
      <c r="A10" s="58"/>
      <c r="B10" s="118"/>
      <c r="C10" s="166" t="s">
        <v>63</v>
      </c>
      <c r="D10" s="187" t="s">
        <v>135</v>
      </c>
      <c r="E10" s="183">
        <v>4367</v>
      </c>
      <c r="F10" s="182">
        <v>4553</v>
      </c>
      <c r="G10" s="182">
        <v>4553</v>
      </c>
      <c r="H10" s="183">
        <v>4197</v>
      </c>
      <c r="I10" s="284">
        <f aca="true" t="shared" si="0" ref="I10:I16">H10/G10</f>
        <v>0.9218097957390732</v>
      </c>
      <c r="J10" s="186" t="s">
        <v>211</v>
      </c>
    </row>
    <row r="11" spans="1:10" s="54" customFormat="1" ht="60.75" customHeight="1">
      <c r="A11" s="58"/>
      <c r="B11" s="118"/>
      <c r="C11" s="119" t="s">
        <v>64</v>
      </c>
      <c r="D11" s="187" t="s">
        <v>136</v>
      </c>
      <c r="E11" s="183">
        <v>4807</v>
      </c>
      <c r="F11" s="182">
        <v>4917</v>
      </c>
      <c r="G11" s="182">
        <v>4917</v>
      </c>
      <c r="H11" s="183">
        <v>4521</v>
      </c>
      <c r="I11" s="284">
        <f t="shared" si="0"/>
        <v>0.9194630872483222</v>
      </c>
      <c r="J11" s="238" t="s">
        <v>229</v>
      </c>
    </row>
    <row r="12" spans="1:10" s="54" customFormat="1" ht="72" customHeight="1">
      <c r="A12" s="58"/>
      <c r="B12" s="118"/>
      <c r="C12" s="94" t="s">
        <v>37</v>
      </c>
      <c r="D12" s="187" t="s">
        <v>137</v>
      </c>
      <c r="E12" s="222">
        <v>90</v>
      </c>
      <c r="F12" s="285">
        <v>90</v>
      </c>
      <c r="G12" s="285">
        <v>90</v>
      </c>
      <c r="H12" s="285">
        <v>60</v>
      </c>
      <c r="I12" s="286">
        <f t="shared" si="0"/>
        <v>0.6666666666666666</v>
      </c>
      <c r="J12" s="185" t="s">
        <v>227</v>
      </c>
    </row>
    <row r="13" spans="1:10" s="54" customFormat="1" ht="77.25" customHeight="1">
      <c r="A13" s="121"/>
      <c r="B13" s="189"/>
      <c r="C13" s="94" t="s">
        <v>38</v>
      </c>
      <c r="D13" s="224" t="s">
        <v>138</v>
      </c>
      <c r="E13" s="223">
        <v>28</v>
      </c>
      <c r="F13" s="287">
        <v>28</v>
      </c>
      <c r="G13" s="287">
        <v>28</v>
      </c>
      <c r="H13" s="287">
        <v>19</v>
      </c>
      <c r="I13" s="286">
        <f t="shared" si="0"/>
        <v>0.6785714285714286</v>
      </c>
      <c r="J13" s="237" t="s">
        <v>230</v>
      </c>
    </row>
    <row r="14" spans="1:10" s="54" customFormat="1" ht="84.75" customHeight="1">
      <c r="A14" s="122"/>
      <c r="B14" s="189"/>
      <c r="C14" s="94" t="s">
        <v>40</v>
      </c>
      <c r="D14" s="225" t="s">
        <v>139</v>
      </c>
      <c r="E14" s="223">
        <v>599</v>
      </c>
      <c r="F14" s="287">
        <v>599</v>
      </c>
      <c r="G14" s="287">
        <v>599</v>
      </c>
      <c r="H14" s="287">
        <v>346</v>
      </c>
      <c r="I14" s="286">
        <f t="shared" si="0"/>
        <v>0.5776293823038398</v>
      </c>
      <c r="J14" s="185" t="s">
        <v>228</v>
      </c>
    </row>
    <row r="15" spans="1:10" s="54" customFormat="1" ht="56.25" customHeight="1">
      <c r="A15" s="125" t="s">
        <v>111</v>
      </c>
      <c r="B15" s="190" t="s">
        <v>123</v>
      </c>
      <c r="C15" s="120"/>
      <c r="D15" s="211"/>
      <c r="E15" s="217"/>
      <c r="F15" s="212"/>
      <c r="G15" s="212"/>
      <c r="H15" s="212"/>
      <c r="I15" s="213"/>
      <c r="J15" s="218"/>
    </row>
    <row r="16" spans="1:10" s="54" customFormat="1" ht="93" customHeight="1">
      <c r="A16" s="239"/>
      <c r="B16" s="190"/>
      <c r="C16" s="141" t="s">
        <v>140</v>
      </c>
      <c r="D16" s="187" t="s">
        <v>125</v>
      </c>
      <c r="E16" s="245">
        <v>1545</v>
      </c>
      <c r="F16" s="182">
        <v>4935</v>
      </c>
      <c r="G16" s="182">
        <v>4935</v>
      </c>
      <c r="H16" s="182">
        <v>0</v>
      </c>
      <c r="I16" s="284">
        <f t="shared" si="0"/>
        <v>0</v>
      </c>
      <c r="J16" s="226" t="s">
        <v>231</v>
      </c>
    </row>
    <row r="17" spans="1:10" s="54" customFormat="1" ht="56.25" customHeight="1">
      <c r="A17" s="239"/>
      <c r="B17" s="190"/>
      <c r="C17" s="141" t="s">
        <v>141</v>
      </c>
      <c r="D17" s="187" t="s">
        <v>125</v>
      </c>
      <c r="E17" s="245">
        <v>844</v>
      </c>
      <c r="F17" s="182">
        <v>0</v>
      </c>
      <c r="G17" s="182">
        <v>0</v>
      </c>
      <c r="H17" s="182">
        <v>0</v>
      </c>
      <c r="I17" s="284">
        <v>0</v>
      </c>
      <c r="J17" s="226" t="s">
        <v>188</v>
      </c>
    </row>
    <row r="18" spans="1:10" s="54" customFormat="1" ht="105.75" customHeight="1">
      <c r="A18" s="239"/>
      <c r="B18" s="190"/>
      <c r="C18" s="141" t="s">
        <v>149</v>
      </c>
      <c r="D18" s="187" t="s">
        <v>125</v>
      </c>
      <c r="E18" s="245">
        <v>1354</v>
      </c>
      <c r="F18" s="182">
        <v>800</v>
      </c>
      <c r="G18" s="182">
        <v>105</v>
      </c>
      <c r="H18" s="182">
        <v>0</v>
      </c>
      <c r="I18" s="284">
        <f>H18/G18</f>
        <v>0</v>
      </c>
      <c r="J18" s="226" t="s">
        <v>212</v>
      </c>
    </row>
    <row r="19" spans="1:10" s="54" customFormat="1" ht="56.25" customHeight="1">
      <c r="A19" s="239"/>
      <c r="B19" s="190"/>
      <c r="C19" s="141" t="s">
        <v>72</v>
      </c>
      <c r="D19" s="187" t="s">
        <v>125</v>
      </c>
      <c r="E19" s="245">
        <v>100</v>
      </c>
      <c r="F19" s="182">
        <v>0</v>
      </c>
      <c r="G19" s="182">
        <v>0</v>
      </c>
      <c r="H19" s="182">
        <v>0</v>
      </c>
      <c r="I19" s="284">
        <v>0</v>
      </c>
      <c r="J19" s="226" t="s">
        <v>189</v>
      </c>
    </row>
    <row r="20" spans="1:10" s="54" customFormat="1" ht="56.25" customHeight="1">
      <c r="A20" s="239"/>
      <c r="B20" s="190"/>
      <c r="C20" s="141" t="s">
        <v>147</v>
      </c>
      <c r="D20" s="187" t="s">
        <v>125</v>
      </c>
      <c r="E20" s="245">
        <v>1706</v>
      </c>
      <c r="F20" s="182">
        <v>1192</v>
      </c>
      <c r="G20" s="182">
        <v>1192</v>
      </c>
      <c r="H20" s="182">
        <v>0</v>
      </c>
      <c r="I20" s="284">
        <f>H20/G20</f>
        <v>0</v>
      </c>
      <c r="J20" s="226" t="s">
        <v>213</v>
      </c>
    </row>
    <row r="21" spans="1:10" s="54" customFormat="1" ht="65.25" customHeight="1">
      <c r="A21" s="123"/>
      <c r="B21" s="191"/>
      <c r="C21" s="141" t="s">
        <v>173</v>
      </c>
      <c r="D21" s="240" t="s">
        <v>91</v>
      </c>
      <c r="E21" s="241">
        <v>1</v>
      </c>
      <c r="F21" s="242">
        <v>0</v>
      </c>
      <c r="G21" s="242">
        <v>0</v>
      </c>
      <c r="H21" s="242">
        <v>0</v>
      </c>
      <c r="I21" s="288">
        <v>1</v>
      </c>
      <c r="J21" s="243" t="s">
        <v>190</v>
      </c>
    </row>
    <row r="22" spans="1:10" s="54" customFormat="1" ht="65.25" customHeight="1">
      <c r="A22" s="123"/>
      <c r="B22" s="191"/>
      <c r="C22" s="141" t="s">
        <v>218</v>
      </c>
      <c r="D22" s="187" t="s">
        <v>125</v>
      </c>
      <c r="E22" s="241">
        <v>0</v>
      </c>
      <c r="F22" s="242">
        <v>0</v>
      </c>
      <c r="G22" s="242">
        <v>2607</v>
      </c>
      <c r="H22" s="242">
        <v>0</v>
      </c>
      <c r="I22" s="288">
        <v>0</v>
      </c>
      <c r="J22" s="243" t="s">
        <v>232</v>
      </c>
    </row>
    <row r="23" spans="1:10" s="54" customFormat="1" ht="47.25" customHeight="1">
      <c r="A23" s="125" t="s">
        <v>111</v>
      </c>
      <c r="B23" s="229" t="s">
        <v>124</v>
      </c>
      <c r="C23" s="252"/>
      <c r="D23" s="253"/>
      <c r="E23" s="242"/>
      <c r="F23" s="212"/>
      <c r="G23" s="212"/>
      <c r="H23" s="212"/>
      <c r="I23" s="213"/>
      <c r="J23" s="226"/>
    </row>
    <row r="24" spans="1:10" s="54" customFormat="1" ht="94.5" customHeight="1">
      <c r="A24" s="123"/>
      <c r="B24" s="124"/>
      <c r="C24" s="378" t="s">
        <v>142</v>
      </c>
      <c r="D24" s="227" t="s">
        <v>112</v>
      </c>
      <c r="E24" s="182">
        <v>1538</v>
      </c>
      <c r="F24" s="182">
        <v>826</v>
      </c>
      <c r="G24" s="182">
        <v>826</v>
      </c>
      <c r="H24" s="182">
        <v>736</v>
      </c>
      <c r="I24" s="289">
        <f aca="true" t="shared" si="1" ref="I24:I30">H24/G24</f>
        <v>0.8910411622276029</v>
      </c>
      <c r="J24" s="228" t="s">
        <v>233</v>
      </c>
    </row>
    <row r="25" spans="1:10" s="54" customFormat="1" ht="86.25" customHeight="1">
      <c r="A25" s="123"/>
      <c r="B25" s="124"/>
      <c r="C25" s="141" t="s">
        <v>143</v>
      </c>
      <c r="D25" s="227" t="s">
        <v>92</v>
      </c>
      <c r="E25" s="182">
        <v>0</v>
      </c>
      <c r="F25" s="182">
        <v>9</v>
      </c>
      <c r="G25" s="182">
        <v>9</v>
      </c>
      <c r="H25" s="182">
        <v>0</v>
      </c>
      <c r="I25" s="284">
        <f>H25/G25</f>
        <v>0</v>
      </c>
      <c r="J25" s="226" t="s">
        <v>215</v>
      </c>
    </row>
    <row r="26" spans="1:10" s="54" customFormat="1" ht="47.25" customHeight="1">
      <c r="A26" s="125" t="s">
        <v>111</v>
      </c>
      <c r="B26" s="118" t="s">
        <v>148</v>
      </c>
      <c r="C26" s="252"/>
      <c r="D26" s="220"/>
      <c r="E26" s="212"/>
      <c r="F26" s="212"/>
      <c r="G26" s="212"/>
      <c r="H26" s="212"/>
      <c r="I26" s="213"/>
      <c r="J26" s="219"/>
    </row>
    <row r="27" spans="1:10" s="54" customFormat="1" ht="48.75" customHeight="1">
      <c r="A27" s="117"/>
      <c r="B27" s="118"/>
      <c r="C27" s="244" t="s">
        <v>144</v>
      </c>
      <c r="D27" s="227" t="s">
        <v>98</v>
      </c>
      <c r="E27" s="182">
        <v>4</v>
      </c>
      <c r="F27" s="182">
        <v>1</v>
      </c>
      <c r="G27" s="182">
        <v>1</v>
      </c>
      <c r="H27" s="182">
        <v>1</v>
      </c>
      <c r="I27" s="284">
        <f t="shared" si="1"/>
        <v>1</v>
      </c>
      <c r="J27" s="228" t="s">
        <v>191</v>
      </c>
    </row>
    <row r="28" spans="1:10" s="54" customFormat="1" ht="54.75" customHeight="1">
      <c r="A28" s="58" t="s">
        <v>114</v>
      </c>
      <c r="B28" s="235" t="s">
        <v>115</v>
      </c>
      <c r="C28" s="254"/>
      <c r="D28" s="211"/>
      <c r="E28" s="215"/>
      <c r="F28" s="216"/>
      <c r="G28" s="216"/>
      <c r="H28" s="216"/>
      <c r="I28" s="213"/>
      <c r="J28" s="214"/>
    </row>
    <row r="29" spans="1:10" s="54" customFormat="1" ht="60.75" customHeight="1">
      <c r="A29" s="121"/>
      <c r="B29" s="188"/>
      <c r="C29" s="251" t="s">
        <v>145</v>
      </c>
      <c r="D29" s="187" t="s">
        <v>116</v>
      </c>
      <c r="E29" s="222">
        <v>0</v>
      </c>
      <c r="F29" s="285">
        <v>1500</v>
      </c>
      <c r="G29" s="285">
        <v>1500</v>
      </c>
      <c r="H29" s="285">
        <v>0</v>
      </c>
      <c r="I29" s="286">
        <f t="shared" si="1"/>
        <v>0</v>
      </c>
      <c r="J29" s="185" t="s">
        <v>216</v>
      </c>
    </row>
    <row r="30" spans="1:10" s="54" customFormat="1" ht="59.25" customHeight="1">
      <c r="A30" s="236"/>
      <c r="B30" s="221"/>
      <c r="C30" s="251" t="s">
        <v>150</v>
      </c>
      <c r="D30" s="187" t="s">
        <v>117</v>
      </c>
      <c r="E30" s="223">
        <v>0</v>
      </c>
      <c r="F30" s="287">
        <v>4</v>
      </c>
      <c r="G30" s="287">
        <v>4</v>
      </c>
      <c r="H30" s="287">
        <v>0</v>
      </c>
      <c r="I30" s="286">
        <f t="shared" si="1"/>
        <v>0</v>
      </c>
      <c r="J30" s="185" t="s">
        <v>217</v>
      </c>
    </row>
    <row r="31" spans="1:10" s="54" customFormat="1" ht="42" customHeight="1">
      <c r="A31" s="122"/>
      <c r="B31" s="189"/>
      <c r="C31" s="251" t="s">
        <v>146</v>
      </c>
      <c r="D31" s="187" t="s">
        <v>118</v>
      </c>
      <c r="E31" s="223">
        <v>7</v>
      </c>
      <c r="F31" s="287">
        <v>12</v>
      </c>
      <c r="G31" s="287">
        <v>12</v>
      </c>
      <c r="H31" s="287">
        <v>0</v>
      </c>
      <c r="I31" s="286">
        <f>H31/G31</f>
        <v>0</v>
      </c>
      <c r="J31" s="185" t="s">
        <v>234</v>
      </c>
    </row>
    <row r="35" ht="15" customHeight="1"/>
  </sheetData>
  <sheetProtection/>
  <mergeCells count="4">
    <mergeCell ref="A4:B4"/>
    <mergeCell ref="A8:B8"/>
    <mergeCell ref="D7:I7"/>
    <mergeCell ref="D5:I5"/>
  </mergeCells>
  <printOptions horizontalCentered="1" verticalCentered="1"/>
  <pageMargins left="0" right="0" top="0" bottom="0" header="0" footer="0"/>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sheetPr>
    <tabColor theme="0"/>
  </sheetPr>
  <dimension ref="A2:L27"/>
  <sheetViews>
    <sheetView tabSelected="1" zoomScale="90" zoomScaleNormal="90" zoomScalePageLayoutView="0" workbookViewId="0" topLeftCell="A10">
      <selection activeCell="A27" sqref="A27:E27"/>
    </sheetView>
  </sheetViews>
  <sheetFormatPr defaultColWidth="9.140625" defaultRowHeight="12.75"/>
  <cols>
    <col min="1" max="1" width="11.28125" style="63" customWidth="1"/>
    <col min="2" max="2" width="30.8515625" style="63" customWidth="1"/>
    <col min="3" max="3" width="14.140625" style="63" customWidth="1"/>
    <col min="4" max="4" width="15.421875" style="63" customWidth="1"/>
    <col min="5" max="5" width="17.421875" style="63" customWidth="1"/>
    <col min="6" max="6" width="17.421875" style="270" customWidth="1"/>
    <col min="7" max="7" width="16.7109375" style="63" customWidth="1"/>
    <col min="8" max="8" width="19.8515625" style="63" customWidth="1"/>
    <col min="9" max="9" width="20.00390625" style="63" customWidth="1"/>
    <col min="10" max="10" width="17.7109375" style="63" customWidth="1"/>
    <col min="11" max="11" width="50.140625" style="63" customWidth="1"/>
    <col min="12" max="12" width="14.421875" style="63" customWidth="1"/>
    <col min="13" max="15" width="9.140625" style="63" customWidth="1"/>
    <col min="16" max="16" width="17.28125" style="63" customWidth="1"/>
    <col min="17" max="16384" width="9.140625" style="63" customWidth="1"/>
  </cols>
  <sheetData>
    <row r="1" ht="20.25" customHeight="1"/>
    <row r="2" spans="1:9" s="73" customFormat="1" ht="15.75">
      <c r="A2" s="129" t="s">
        <v>69</v>
      </c>
      <c r="B2" s="130"/>
      <c r="C2" s="131"/>
      <c r="D2" s="130"/>
      <c r="E2" s="130"/>
      <c r="F2" s="271"/>
      <c r="G2" s="74"/>
      <c r="H2" s="74"/>
      <c r="I2" s="74"/>
    </row>
    <row r="3" spans="1:9" s="68" customFormat="1" ht="12.75">
      <c r="A3" s="67"/>
      <c r="B3" s="132"/>
      <c r="C3" s="132"/>
      <c r="D3" s="132"/>
      <c r="E3" s="132"/>
      <c r="F3" s="272"/>
      <c r="G3" s="69"/>
      <c r="H3" s="69"/>
      <c r="I3" s="69"/>
    </row>
    <row r="4" spans="1:9" s="71" customFormat="1" ht="12.75">
      <c r="A4" s="67" t="s">
        <v>55</v>
      </c>
      <c r="B4" s="132"/>
      <c r="C4" s="67"/>
      <c r="D4" s="132"/>
      <c r="E4" s="132"/>
      <c r="F4" s="272"/>
      <c r="G4" s="72"/>
      <c r="H4" s="72"/>
      <c r="I4" s="72"/>
    </row>
    <row r="5" spans="1:9" ht="13.5" thickBot="1">
      <c r="A5" s="133"/>
      <c r="B5" s="133"/>
      <c r="C5" s="62"/>
      <c r="D5" s="133"/>
      <c r="E5" s="62"/>
      <c r="F5" s="273"/>
      <c r="G5" s="64"/>
      <c r="H5" s="64"/>
      <c r="I5" s="64"/>
    </row>
    <row r="6" spans="1:11" ht="12.75" customHeight="1">
      <c r="A6" s="444" t="s">
        <v>31</v>
      </c>
      <c r="B6" s="432" t="s">
        <v>41</v>
      </c>
      <c r="C6" s="197" t="s">
        <v>42</v>
      </c>
      <c r="D6" s="197" t="s">
        <v>43</v>
      </c>
      <c r="E6" s="197" t="s">
        <v>53</v>
      </c>
      <c r="F6" s="266" t="s">
        <v>174</v>
      </c>
      <c r="G6" s="432" t="s">
        <v>175</v>
      </c>
      <c r="H6" s="432" t="s">
        <v>45</v>
      </c>
      <c r="I6" s="432" t="s">
        <v>219</v>
      </c>
      <c r="J6" s="432" t="s">
        <v>46</v>
      </c>
      <c r="K6" s="438" t="s">
        <v>25</v>
      </c>
    </row>
    <row r="7" spans="1:11" ht="12.75" customHeight="1">
      <c r="A7" s="445"/>
      <c r="B7" s="433"/>
      <c r="C7" s="198" t="s">
        <v>26</v>
      </c>
      <c r="D7" s="198" t="s">
        <v>47</v>
      </c>
      <c r="E7" s="198" t="s">
        <v>47</v>
      </c>
      <c r="F7" s="433" t="s">
        <v>28</v>
      </c>
      <c r="G7" s="433"/>
      <c r="H7" s="433"/>
      <c r="I7" s="433"/>
      <c r="J7" s="433"/>
      <c r="K7" s="439"/>
    </row>
    <row r="8" spans="1:11" ht="32.25" customHeight="1" thickBot="1">
      <c r="A8" s="446"/>
      <c r="B8" s="434"/>
      <c r="C8" s="199" t="s">
        <v>27</v>
      </c>
      <c r="D8" s="199" t="s">
        <v>27</v>
      </c>
      <c r="E8" s="199" t="s">
        <v>27</v>
      </c>
      <c r="F8" s="434"/>
      <c r="G8" s="434"/>
      <c r="H8" s="434"/>
      <c r="I8" s="434"/>
      <c r="J8" s="434"/>
      <c r="K8" s="440"/>
    </row>
    <row r="9" spans="1:11" ht="86.25" customHeight="1">
      <c r="A9" s="158" t="s">
        <v>101</v>
      </c>
      <c r="B9" s="159" t="s">
        <v>108</v>
      </c>
      <c r="C9" s="154">
        <v>86000</v>
      </c>
      <c r="D9" s="157">
        <v>2020</v>
      </c>
      <c r="E9" s="157">
        <v>2020</v>
      </c>
      <c r="F9" s="155">
        <v>86000</v>
      </c>
      <c r="G9" s="155">
        <v>66000</v>
      </c>
      <c r="H9" s="155">
        <v>0</v>
      </c>
      <c r="I9" s="155">
        <v>0</v>
      </c>
      <c r="J9" s="155">
        <v>0</v>
      </c>
      <c r="K9" s="234" t="s">
        <v>222</v>
      </c>
    </row>
    <row r="10" spans="1:11" s="270" customFormat="1" ht="89.25" customHeight="1">
      <c r="A10" s="158" t="s">
        <v>102</v>
      </c>
      <c r="B10" s="160" t="s">
        <v>176</v>
      </c>
      <c r="C10" s="154">
        <f>119462+4500</f>
        <v>123962</v>
      </c>
      <c r="D10" s="156">
        <v>2018</v>
      </c>
      <c r="E10" s="156">
        <v>2020</v>
      </c>
      <c r="F10" s="281">
        <v>123962</v>
      </c>
      <c r="G10" s="155">
        <f>123962-4500</f>
        <v>119462</v>
      </c>
      <c r="H10" s="155">
        <v>110383.68</v>
      </c>
      <c r="I10" s="155">
        <f aca="true" t="shared" si="0" ref="I10:J12">H10</f>
        <v>110383.68</v>
      </c>
      <c r="J10" s="155">
        <f t="shared" si="0"/>
        <v>110383.68</v>
      </c>
      <c r="K10" s="165" t="s">
        <v>223</v>
      </c>
    </row>
    <row r="11" spans="1:11" s="270" customFormat="1" ht="48" customHeight="1">
      <c r="A11" s="161" t="s">
        <v>103</v>
      </c>
      <c r="B11" s="162" t="s">
        <v>104</v>
      </c>
      <c r="C11" s="154">
        <v>28596</v>
      </c>
      <c r="D11" s="156">
        <v>2019</v>
      </c>
      <c r="E11" s="156">
        <v>2020</v>
      </c>
      <c r="F11" s="155">
        <v>28596</v>
      </c>
      <c r="G11" s="155">
        <v>28596</v>
      </c>
      <c r="H11" s="155">
        <v>0</v>
      </c>
      <c r="I11" s="155">
        <f t="shared" si="0"/>
        <v>0</v>
      </c>
      <c r="J11" s="155">
        <f t="shared" si="0"/>
        <v>0</v>
      </c>
      <c r="K11" s="234" t="s">
        <v>224</v>
      </c>
    </row>
    <row r="12" spans="1:11" s="270" customFormat="1" ht="63.75" customHeight="1">
      <c r="A12" s="161" t="s">
        <v>110</v>
      </c>
      <c r="B12" s="163" t="s">
        <v>109</v>
      </c>
      <c r="C12" s="154">
        <f>17000+25200+38200</f>
        <v>80400</v>
      </c>
      <c r="D12" s="156">
        <v>2018</v>
      </c>
      <c r="E12" s="156">
        <v>2020</v>
      </c>
      <c r="F12" s="155">
        <v>46336</v>
      </c>
      <c r="G12" s="155">
        <v>46336</v>
      </c>
      <c r="H12" s="155">
        <v>46336</v>
      </c>
      <c r="I12" s="155">
        <f t="shared" si="0"/>
        <v>46336</v>
      </c>
      <c r="J12" s="155">
        <f t="shared" si="0"/>
        <v>46336</v>
      </c>
      <c r="K12" s="165" t="s">
        <v>177</v>
      </c>
    </row>
    <row r="13" spans="1:11" s="270" customFormat="1" ht="72.75" customHeight="1">
      <c r="A13" s="161" t="s">
        <v>105</v>
      </c>
      <c r="B13" s="164" t="s">
        <v>178</v>
      </c>
      <c r="C13" s="154">
        <v>16000</v>
      </c>
      <c r="D13" s="156">
        <v>2020</v>
      </c>
      <c r="E13" s="156">
        <v>2020</v>
      </c>
      <c r="F13" s="155">
        <v>16000</v>
      </c>
      <c r="G13" s="155">
        <v>2101</v>
      </c>
      <c r="H13" s="155">
        <v>0</v>
      </c>
      <c r="I13" s="155">
        <v>0</v>
      </c>
      <c r="J13" s="155">
        <v>0</v>
      </c>
      <c r="K13" s="300" t="s">
        <v>225</v>
      </c>
    </row>
    <row r="14" spans="1:11" s="270" customFormat="1" ht="69" customHeight="1">
      <c r="A14" s="161" t="s">
        <v>105</v>
      </c>
      <c r="B14" s="164" t="s">
        <v>220</v>
      </c>
      <c r="C14" s="154">
        <f>142121+57879</f>
        <v>200000</v>
      </c>
      <c r="D14" s="156">
        <v>2020</v>
      </c>
      <c r="E14" s="156">
        <v>2021</v>
      </c>
      <c r="F14" s="155">
        <v>39480</v>
      </c>
      <c r="G14" s="155">
        <v>57879</v>
      </c>
      <c r="H14" s="155">
        <v>0</v>
      </c>
      <c r="I14" s="155">
        <v>0</v>
      </c>
      <c r="J14" s="155">
        <v>0</v>
      </c>
      <c r="K14" s="300" t="s">
        <v>221</v>
      </c>
    </row>
    <row r="15" spans="1:11" ht="18" customHeight="1">
      <c r="A15" s="110"/>
      <c r="B15" s="111" t="s">
        <v>235</v>
      </c>
      <c r="C15" s="127"/>
      <c r="D15" s="111"/>
      <c r="E15" s="111"/>
      <c r="F15" s="274"/>
      <c r="G15" s="233"/>
      <c r="H15" s="233"/>
      <c r="I15" s="111"/>
      <c r="J15" s="111"/>
      <c r="K15" s="112"/>
    </row>
    <row r="16" spans="1:11" ht="19.5" customHeight="1" thickBot="1">
      <c r="A16" s="79"/>
      <c r="B16" s="80"/>
      <c r="C16" s="80"/>
      <c r="D16" s="80"/>
      <c r="E16" s="80"/>
      <c r="F16" s="275"/>
      <c r="G16" s="80"/>
      <c r="H16" s="80"/>
      <c r="I16" s="80"/>
      <c r="J16" s="80"/>
      <c r="K16" s="81"/>
    </row>
    <row r="17" spans="7:9" ht="12.75" customHeight="1">
      <c r="G17" s="167"/>
      <c r="H17" s="167"/>
      <c r="I17" s="147"/>
    </row>
    <row r="18" spans="1:9" s="71" customFormat="1" ht="12.75">
      <c r="A18" s="70" t="s">
        <v>56</v>
      </c>
      <c r="F18" s="272"/>
      <c r="G18" s="168"/>
      <c r="H18" s="168"/>
      <c r="I18" s="63"/>
    </row>
    <row r="19" spans="3:9" ht="16.5" thickBot="1">
      <c r="C19" s="75"/>
      <c r="D19" s="65"/>
      <c r="E19" s="62"/>
      <c r="F19" s="273"/>
      <c r="G19" s="65"/>
      <c r="H19" s="66"/>
      <c r="I19" s="66"/>
    </row>
    <row r="20" spans="1:12" ht="18.75" customHeight="1">
      <c r="A20" s="447" t="s">
        <v>31</v>
      </c>
      <c r="B20" s="441" t="s">
        <v>41</v>
      </c>
      <c r="C20" s="85" t="s">
        <v>29</v>
      </c>
      <c r="D20" s="85" t="s">
        <v>42</v>
      </c>
      <c r="E20" s="85" t="s">
        <v>43</v>
      </c>
      <c r="F20" s="276" t="s">
        <v>44</v>
      </c>
      <c r="G20" s="85" t="s">
        <v>99</v>
      </c>
      <c r="H20" s="441" t="s">
        <v>100</v>
      </c>
      <c r="I20" s="441" t="s">
        <v>54</v>
      </c>
      <c r="J20" s="441" t="s">
        <v>45</v>
      </c>
      <c r="K20" s="441" t="s">
        <v>46</v>
      </c>
      <c r="L20" s="435" t="s">
        <v>25</v>
      </c>
    </row>
    <row r="21" spans="1:12" ht="12.75">
      <c r="A21" s="448"/>
      <c r="B21" s="442"/>
      <c r="C21" s="61" t="s">
        <v>30</v>
      </c>
      <c r="D21" s="61" t="s">
        <v>26</v>
      </c>
      <c r="E21" s="61" t="s">
        <v>47</v>
      </c>
      <c r="F21" s="277" t="s">
        <v>47</v>
      </c>
      <c r="G21" s="61" t="s">
        <v>28</v>
      </c>
      <c r="H21" s="442"/>
      <c r="I21" s="442"/>
      <c r="J21" s="442"/>
      <c r="K21" s="442"/>
      <c r="L21" s="436"/>
    </row>
    <row r="22" spans="1:12" ht="13.5" thickBot="1">
      <c r="A22" s="449"/>
      <c r="B22" s="443"/>
      <c r="C22" s="86"/>
      <c r="D22" s="86" t="s">
        <v>27</v>
      </c>
      <c r="E22" s="86" t="s">
        <v>27</v>
      </c>
      <c r="F22" s="278" t="s">
        <v>27</v>
      </c>
      <c r="G22" s="86"/>
      <c r="H22" s="443"/>
      <c r="I22" s="443"/>
      <c r="J22" s="443"/>
      <c r="K22" s="443"/>
      <c r="L22" s="437"/>
    </row>
    <row r="23" spans="1:12" ht="12.75">
      <c r="A23" s="82" t="s">
        <v>94</v>
      </c>
      <c r="B23" s="83" t="s">
        <v>97</v>
      </c>
      <c r="C23" s="83" t="s">
        <v>93</v>
      </c>
      <c r="D23" s="83">
        <v>0</v>
      </c>
      <c r="E23" s="83">
        <v>0</v>
      </c>
      <c r="F23" s="279">
        <v>0</v>
      </c>
      <c r="G23" s="83">
        <v>0</v>
      </c>
      <c r="H23" s="109">
        <v>0</v>
      </c>
      <c r="I23" s="109">
        <v>0</v>
      </c>
      <c r="J23" s="109">
        <v>0</v>
      </c>
      <c r="K23" s="83">
        <v>0</v>
      </c>
      <c r="L23" s="84" t="s">
        <v>107</v>
      </c>
    </row>
    <row r="24" spans="1:12" ht="12.75">
      <c r="A24" s="76"/>
      <c r="B24" s="77"/>
      <c r="C24" s="77"/>
      <c r="D24" s="77"/>
      <c r="E24" s="77"/>
      <c r="F24" s="280"/>
      <c r="G24" s="77"/>
      <c r="H24" s="77"/>
      <c r="I24" s="77"/>
      <c r="J24" s="77"/>
      <c r="K24" s="77"/>
      <c r="L24" s="78"/>
    </row>
    <row r="25" spans="1:12" ht="12.75">
      <c r="A25" s="76"/>
      <c r="B25" s="77"/>
      <c r="C25" s="77"/>
      <c r="D25" s="77"/>
      <c r="E25" s="77"/>
      <c r="F25" s="280"/>
      <c r="G25" s="77"/>
      <c r="H25" s="77"/>
      <c r="I25" s="77"/>
      <c r="J25" s="77"/>
      <c r="K25" s="77"/>
      <c r="L25" s="78"/>
    </row>
    <row r="26" spans="1:12" ht="13.5" thickBot="1">
      <c r="A26" s="79"/>
      <c r="B26" s="80"/>
      <c r="C26" s="80"/>
      <c r="D26" s="80"/>
      <c r="E26" s="80"/>
      <c r="F26" s="275"/>
      <c r="G26" s="80"/>
      <c r="H26" s="80"/>
      <c r="I26" s="80"/>
      <c r="J26" s="80"/>
      <c r="K26" s="80"/>
      <c r="L26" s="81"/>
    </row>
    <row r="27" ht="12.75">
      <c r="A27" s="145"/>
    </row>
  </sheetData>
  <sheetProtection/>
  <mergeCells count="15">
    <mergeCell ref="A6:A8"/>
    <mergeCell ref="A20:A22"/>
    <mergeCell ref="B20:B22"/>
    <mergeCell ref="H20:H22"/>
    <mergeCell ref="H6:H8"/>
    <mergeCell ref="I6:I8"/>
    <mergeCell ref="B6:B8"/>
    <mergeCell ref="J6:J8"/>
    <mergeCell ref="L20:L22"/>
    <mergeCell ref="K6:K8"/>
    <mergeCell ref="K20:K22"/>
    <mergeCell ref="J20:J22"/>
    <mergeCell ref="F7:F8"/>
    <mergeCell ref="G6:G8"/>
    <mergeCell ref="I20:I22"/>
  </mergeCells>
  <printOptions horizontalCentered="1" verticalCentered="1"/>
  <pageMargins left="0" right="0" top="0" bottom="0" header="0" footer="0"/>
  <pageSetup fitToHeight="0" fitToWidth="0"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2020-09-16T08:09:02Z</cp:lastPrinted>
  <dcterms:created xsi:type="dcterms:W3CDTF">2006-01-12T07:01:41Z</dcterms:created>
  <dcterms:modified xsi:type="dcterms:W3CDTF">2020-10-01T12:09:22Z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