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1550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3'!$A$1:$S$31</definedName>
    <definedName name="_xlnm.Print_Area" localSheetId="3">'Aneksi nr. 4'!$A$1:$J$35</definedName>
    <definedName name="_xlnm.Print_Area" localSheetId="4">'Aneksi nr. 5'!$A$1:$L$30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<sst xmlns="http://schemas.openxmlformats.org/spreadsheetml/2006/main" count="244" uniqueCount="160">
  <si>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</si>
  <si>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</si>
  <si>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</si>
  <si>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</si>
  <si>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</si>
  <si>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</si>
  <si>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</si>
  <si>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</si>
  <si>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</si>
  <si>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</si>
  <si>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</si>
  <si>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</si>
  <si>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</si>
  <si>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</si>
  <si>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</si>
  <si>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</si>
  <si>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</si>
  <si>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</si>
  <si>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</si>
  <si>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</si>
  <si>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</si>
  <si>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</si>
  <si>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</si>
  <si>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</si>
  <si>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</si>
  <si>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</si>
  <si>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</si>
  <si>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</si>
  <si>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</si>
  <si>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</si>
  <si>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</si>
  <si>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</si>
  <si>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</si>
  <si>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</si>
  <si>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</si>
  <si>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</si>
  <si>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</si>
  <si>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</si>
  <si>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</si>
  <si>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</si>
  <si>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</si>
  <si>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</si>
  <si>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</si>
  <si>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</si>
  <si>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</si>
  <si>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</si>
  <si>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</si>
  <si>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</si>
  <si>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</si>
  <si>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</si>
  <si>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</si>
  <si>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</si>
  <si>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</si>
  <si>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</si>
  <si>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</si>
  <si>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</si>
  <si>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</si>
  <si>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</si>
  <si>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</si>
  <si>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</si>
  <si>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</si>
  <si>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</si>
  <si>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</si>
  <si>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</si>
  <si>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</si>
  <si>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</si>
  <si>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</si>
  <si>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</si>
  <si>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</si>
  <si>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</si>
  <si>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</si>
  <si>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</si>
  <si>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</si>
  <si>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</si>
  <si>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</si>
  <si>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</si>
  <si>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</si>
  <si>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</si>
  <si>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</si>
  <si>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</si>
  <si>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</si>
  <si>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</si>
  <si>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</si>
  <si>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</si>
  <si>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</si>
  <si>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</si>
  <si>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</si>
  <si>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</si>
  <si>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</si>
  <si>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</si>
  <si>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</si>
  <si>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</si>
  <si>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</si>
  <si>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</si>
  <si>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</si>
  <si>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</si>
  <si>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</si>
  <si>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</si>
  <si>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</si>
  <si>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</si>
  <si>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</si>
  <si>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</si>
  <si>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</si>
  <si>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</si>
  <si>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</si>
  <si>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</si>
  <si>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</si>
  <si>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</si>
  <si>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</si>
  <si>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</si>
  <si>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</si>
  <si>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01130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</si>
  <si>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</si>
  <si>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Përmirësimi në fushën e toksikologjisë dhe të anatomisë pathologjike, duke u përafruar me standardet metodike dhe tekniko-shkencore të analogëve të Bashkimit Europian.</t>
  </si>
  <si>
    <t>m2</t>
  </si>
  <si>
    <t xml:space="preserve">Qëllimi 1 është realizuar 100%. </t>
  </si>
  <si>
    <t>Buxheti 2017</t>
  </si>
  <si>
    <t>M140027</t>
  </si>
  <si>
    <t>Projekti</t>
  </si>
  <si>
    <t>i vitit paraardhes
Viti 2017</t>
  </si>
  <si>
    <t>Plan                   Viti 2018</t>
  </si>
  <si>
    <t>Plan Fillestar Viti 2018</t>
  </si>
  <si>
    <t>Plan i Rishikuar Viti 2018</t>
  </si>
  <si>
    <t>Emri            Dr.Shk.Bledar Xhemali</t>
  </si>
  <si>
    <t>Dr.Shk.Bledar Xhemali</t>
  </si>
  <si>
    <t>Plani i buxhetit viti 2018</t>
  </si>
  <si>
    <t>M140321</t>
  </si>
  <si>
    <t>Blerje Gas Chromatograph Mass Spectrometer GCMS 2010</t>
  </si>
  <si>
    <t>është realizuar në masën 100%.</t>
  </si>
  <si>
    <t xml:space="preserve">Aktet e ekspertimit mjeko-ligjor </t>
  </si>
  <si>
    <t>Elira Kokona</t>
  </si>
  <si>
    <t>Realizimi I akteve mjeko ligjore</t>
  </si>
  <si>
    <t>Shtim kati dhe rikonstruksion total i godinës së IML-së</t>
  </si>
  <si>
    <t>cope</t>
  </si>
  <si>
    <t>11.09.2018</t>
  </si>
  <si>
    <t>Data              11.09.2018</t>
  </si>
  <si>
    <t>Akte te realizuara gjatë periudhës Janar-gusht 2018</t>
  </si>
  <si>
    <t>Niveli i planifikuar ne vitin korent (8 mujor)</t>
  </si>
  <si>
    <t>Niveli i rishikuar ne vitin korent (8 mujor)</t>
  </si>
  <si>
    <t>Niveli faktik ne fund te vitit korent ( 8 mujor)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</si>
  <si>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(8 mujor)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</si>
  <si>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(8 mujor)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</si>
  <si>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(8 mujor)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</si>
  <si>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(8 mujor)</t>
    </r>
  </si>
  <si>
    <t xml:space="preserve"> Plani i Periudhes/progresiv ( 8 mujor)</t>
  </si>
  <si>
    <t>i
Periudhes/progresiv (8 mujor)</t>
  </si>
  <si>
    <t>Produkti është realizuar mbi  100%. Si rezultat i pamundesise per te parashikuar saktesisht numrin e akteve qe do te realizohen.</t>
  </si>
  <si>
    <t>Eshte publikuar proceduar ne app. Jemi ne fazen e hapjesse ofertave.</t>
  </si>
  <si>
    <t>Produkti është realizuar mbi  100%. Si rezultat i pamundesise per te parashikuar saktesisht ngjarjet qe mund te ndodhin, nuk mund te parashikojme ne vlere ekzakte akte qe do te realizohen.</t>
  </si>
  <si>
    <t>Objektivi 1.2  Për realizimin e objektivit eshte publikuar procedura ne app dh ejemi ne fazen e hapjes se ofertave.</t>
  </si>
  <si>
    <t>Produkti C është realizuar 100%. Realizuar ne vleren 699.996 leke.</t>
  </si>
  <si>
    <t xml:space="preserve">Objektivi 1.3 është realizuar 100%. </t>
  </si>
  <si>
    <t>M140339</t>
  </si>
  <si>
    <t>Rikosntruksion I catise  dhe ambienteve te IML-se.</t>
  </si>
  <si>
    <t>Rikosntruksion i catise  dhe ambienteve te IML-se.</t>
  </si>
  <si>
    <t>Blerje pajisje per laboratorin e toksikologjise</t>
  </si>
  <si>
    <t>Produkti është realizuar plotesisht sipas planit</t>
  </si>
  <si>
    <t xml:space="preserve">Eshtë publikuar njoftimi i fituesit dhe do të vijohet me lidhjen e kontratës, e cila parashikohet të përfundojë brenda datës viti 2018.  </t>
  </si>
  <si>
    <t>Periudha e Raportimit: Janar-Gusht 2018</t>
  </si>
  <si>
    <t xml:space="preserve">REALIZIMI për periudhën e raportimit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</si>
</sst>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</numFmts>
  <fonts count="10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2"/>
      <color indexed="60"/>
      <name val="Times New Roman"/>
      <family val="1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Arial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sz val="12"/>
      <color rgb="FFC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4" fillId="0" borderId="18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4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7" fillId="26" borderId="19" xfId="0" applyFont="1" applyFill="1" applyBorder="1" applyAlignment="1">
      <alignment horizontal="center"/>
    </xf>
    <xf numFmtId="0" fontId="84" fillId="28" borderId="15" xfId="0" applyFont="1" applyFill="1" applyBorder="1" applyAlignment="1">
      <alignment horizontal="center"/>
    </xf>
    <xf numFmtId="185" fontId="84" fillId="28" borderId="9" xfId="0" applyNumberFormat="1" applyFont="1" applyFill="1" applyBorder="1" applyAlignment="1">
      <alignment horizontal="center"/>
    </xf>
    <xf numFmtId="185" fontId="84" fillId="28" borderId="22" xfId="0" applyNumberFormat="1" applyFont="1" applyFill="1" applyBorder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85" fontId="84" fillId="29" borderId="25" xfId="0" applyNumberFormat="1" applyFont="1" applyFill="1" applyBorder="1" applyAlignment="1">
      <alignment horizontal="center"/>
    </xf>
    <xf numFmtId="0" fontId="87" fillId="26" borderId="15" xfId="0" applyFont="1" applyFill="1" applyBorder="1" applyAlignment="1">
      <alignment horizontal="center"/>
    </xf>
    <xf numFmtId="185" fontId="87" fillId="26" borderId="9" xfId="0" applyNumberFormat="1" applyFont="1" applyFill="1" applyBorder="1" applyAlignment="1">
      <alignment horizontal="center"/>
    </xf>
    <xf numFmtId="185" fontId="84" fillId="26" borderId="22" xfId="0" applyNumberFormat="1" applyFont="1" applyFill="1" applyBorder="1" applyAlignment="1">
      <alignment horizontal="center"/>
    </xf>
    <xf numFmtId="0" fontId="90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85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5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0" fillId="0" borderId="0" xfId="0" applyFont="1" applyAlignment="1">
      <alignment horizontal="left"/>
    </xf>
    <xf numFmtId="0" fontId="90" fillId="0" borderId="0" xfId="0" applyFont="1" applyAlignment="1">
      <alignment/>
    </xf>
    <xf numFmtId="0" fontId="93" fillId="27" borderId="9" xfId="0" applyFont="1" applyFill="1" applyBorder="1" applyAlignment="1">
      <alignment horizontal="center" vertical="center" wrapText="1"/>
    </xf>
    <xf numFmtId="0" fontId="93" fillId="27" borderId="25" xfId="0" applyFont="1" applyFill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97" fillId="0" borderId="0" xfId="0" applyFont="1" applyAlignment="1">
      <alignment horizontal="left"/>
    </xf>
    <xf numFmtId="0" fontId="86" fillId="0" borderId="0" xfId="0" applyFont="1" applyAlignment="1">
      <alignment/>
    </xf>
    <xf numFmtId="0" fontId="97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6" fillId="0" borderId="0" xfId="104" applyFont="1" applyFill="1" applyAlignment="1">
      <alignment vertical="center"/>
      <protection/>
    </xf>
    <xf numFmtId="0" fontId="89" fillId="0" borderId="0" xfId="104" applyFont="1" applyFill="1" applyAlignment="1">
      <alignment vertical="center"/>
      <protection/>
    </xf>
    <xf numFmtId="0" fontId="89" fillId="0" borderId="0" xfId="104" applyFont="1" applyFill="1" applyBorder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85" fillId="0" borderId="0" xfId="104" applyFont="1" applyFill="1" applyAlignment="1">
      <alignment horizontal="left" vertical="center"/>
      <protection/>
    </xf>
    <xf numFmtId="0" fontId="85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3" fillId="0" borderId="9" xfId="0" applyFont="1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8" fillId="0" borderId="17" xfId="0" applyFont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93" fillId="0" borderId="35" xfId="0" applyFont="1" applyFill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93" fillId="27" borderId="36" xfId="0" applyFont="1" applyFill="1" applyBorder="1" applyAlignment="1">
      <alignment horizontal="center" vertical="center" wrapText="1"/>
    </xf>
    <xf numFmtId="9" fontId="86" fillId="27" borderId="37" xfId="0" applyNumberFormat="1" applyFont="1" applyFill="1" applyBorder="1" applyAlignment="1">
      <alignment horizontal="center" vertical="center" wrapText="1"/>
    </xf>
    <xf numFmtId="0" fontId="4" fillId="27" borderId="9" xfId="0" applyFont="1" applyFill="1" applyBorder="1" applyAlignment="1">
      <alignment/>
    </xf>
    <xf numFmtId="185" fontId="84" fillId="29" borderId="28" xfId="0" applyNumberFormat="1" applyFon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00" fillId="0" borderId="39" xfId="0" applyFont="1" applyBorder="1" applyAlignment="1">
      <alignment horizontal="center"/>
    </xf>
    <xf numFmtId="0" fontId="100" fillId="0" borderId="40" xfId="0" applyFont="1" applyBorder="1" applyAlignment="1">
      <alignment horizontal="center"/>
    </xf>
    <xf numFmtId="0" fontId="100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9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5" fillId="0" borderId="4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27" borderId="18" xfId="0" applyFont="1" applyFill="1" applyBorder="1" applyAlignment="1">
      <alignment horizontal="center" vertical="center" wrapText="1"/>
    </xf>
    <xf numFmtId="0" fontId="93" fillId="27" borderId="42" xfId="0" applyFont="1" applyFill="1" applyBorder="1" applyAlignment="1">
      <alignment horizontal="center" vertical="center" wrapText="1"/>
    </xf>
    <xf numFmtId="0" fontId="93" fillId="27" borderId="41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2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86" fillId="27" borderId="43" xfId="0" applyNumberFormat="1" applyFont="1" applyFill="1" applyBorder="1" applyAlignment="1">
      <alignment horizontal="center" vertical="center" wrapText="1"/>
    </xf>
    <xf numFmtId="0" fontId="93" fillId="27" borderId="5" xfId="0" applyFont="1" applyFill="1" applyBorder="1" applyAlignment="1">
      <alignment horizontal="center" vertical="center" wrapText="1"/>
    </xf>
    <xf numFmtId="9" fontId="86" fillId="27" borderId="44" xfId="0" applyNumberFormat="1" applyFont="1" applyFill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27" borderId="28" xfId="0" applyFont="1" applyFill="1" applyBorder="1" applyAlignment="1">
      <alignment horizontal="center" vertical="center" wrapText="1"/>
    </xf>
    <xf numFmtId="0" fontId="93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6" fillId="27" borderId="28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/>
    </xf>
    <xf numFmtId="0" fontId="101" fillId="27" borderId="9" xfId="0" applyFont="1" applyFill="1" applyBorder="1" applyAlignment="1">
      <alignment horizontal="center" vertical="center" wrapText="1"/>
    </xf>
    <xf numFmtId="0" fontId="102" fillId="0" borderId="45" xfId="0" applyFont="1" applyBorder="1" applyAlignment="1">
      <alignment horizontal="center" vertical="center" wrapText="1"/>
    </xf>
    <xf numFmtId="49" fontId="77" fillId="27" borderId="46" xfId="0" applyNumberFormat="1" applyFont="1" applyFill="1" applyBorder="1" applyAlignment="1">
      <alignment horizontal="center" vertical="center" wrapText="1"/>
    </xf>
    <xf numFmtId="0" fontId="102" fillId="0" borderId="46" xfId="0" applyFont="1" applyBorder="1" applyAlignment="1">
      <alignment horizontal="center" vertical="center" wrapText="1"/>
    </xf>
    <xf numFmtId="0" fontId="103" fillId="0" borderId="47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1" fillId="0" borderId="9" xfId="0" applyFont="1" applyFill="1" applyBorder="1" applyAlignment="1">
      <alignment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9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27" borderId="15" xfId="0" applyFont="1" applyFill="1" applyBorder="1" applyAlignment="1">
      <alignment horizontal="center" vertical="center" wrapText="1"/>
    </xf>
    <xf numFmtId="0" fontId="101" fillId="27" borderId="9" xfId="0" applyFont="1" applyFill="1" applyBorder="1" applyAlignment="1">
      <alignment horizontal="center" vertical="center" wrapText="1"/>
    </xf>
    <xf numFmtId="0" fontId="101" fillId="27" borderId="15" xfId="0" applyFont="1" applyFill="1" applyBorder="1" applyAlignment="1">
      <alignment horizontal="center" vertical="center" wrapText="1"/>
    </xf>
    <xf numFmtId="0" fontId="101" fillId="27" borderId="22" xfId="0" applyFont="1" applyFill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 wrapText="1"/>
    </xf>
    <xf numFmtId="0" fontId="101" fillId="27" borderId="19" xfId="0" applyFont="1" applyFill="1" applyBorder="1" applyAlignment="1">
      <alignment horizontal="center" vertical="center" wrapText="1"/>
    </xf>
    <xf numFmtId="0" fontId="101" fillId="27" borderId="19" xfId="0" applyFont="1" applyFill="1" applyBorder="1" applyAlignment="1">
      <alignment horizontal="center" vertical="center" wrapText="1"/>
    </xf>
    <xf numFmtId="0" fontId="10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0" fillId="27" borderId="9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22" xfId="0" applyFont="1" applyFill="1" applyBorder="1" applyAlignment="1">
      <alignment horizontal="center" vertical="center" wrapText="1"/>
    </xf>
    <xf numFmtId="0" fontId="104" fillId="0" borderId="41" xfId="0" applyFont="1" applyBorder="1" applyAlignment="1">
      <alignment horizontal="center" vertical="center" wrapText="1"/>
    </xf>
    <xf numFmtId="0" fontId="101" fillId="27" borderId="18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01" fillId="27" borderId="17" xfId="0" applyFont="1" applyFill="1" applyBorder="1" applyAlignment="1">
      <alignment horizontal="center" vertical="center" wrapText="1"/>
    </xf>
    <xf numFmtId="0" fontId="101" fillId="27" borderId="22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0" fillId="27" borderId="9" xfId="0" applyFont="1" applyFill="1" applyBorder="1" applyAlignment="1">
      <alignment horizontal="center"/>
    </xf>
    <xf numFmtId="0" fontId="105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49" fontId="64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48" xfId="0" applyFont="1" applyFill="1" applyBorder="1" applyAlignment="1">
      <alignment horizontal="center" vertical="center" wrapText="1"/>
    </xf>
    <xf numFmtId="3" fontId="9" fillId="27" borderId="49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0" xfId="0" applyNumberFormat="1" applyFont="1" applyFill="1" applyBorder="1" applyAlignment="1">
      <alignment horizontal="center" vertical="center"/>
    </xf>
    <xf numFmtId="3" fontId="9" fillId="26" borderId="49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37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/>
    </xf>
    <xf numFmtId="0" fontId="1" fillId="27" borderId="52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 vertical="center"/>
    </xf>
    <xf numFmtId="3" fontId="9" fillId="27" borderId="54" xfId="0" applyNumberFormat="1" applyFont="1" applyFill="1" applyBorder="1" applyAlignment="1">
      <alignment horizontal="center" vertical="center"/>
    </xf>
    <xf numFmtId="3" fontId="9" fillId="27" borderId="55" xfId="0" applyNumberFormat="1" applyFont="1" applyFill="1" applyBorder="1" applyAlignment="1">
      <alignment horizontal="center" vertical="center"/>
    </xf>
    <xf numFmtId="3" fontId="9" fillId="26" borderId="56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7" xfId="0" applyNumberFormat="1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9" fillId="27" borderId="49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0" xfId="0" applyFont="1" applyFill="1" applyBorder="1" applyAlignment="1">
      <alignment horizontal="center"/>
    </xf>
    <xf numFmtId="0" fontId="9" fillId="27" borderId="63" xfId="0" applyFont="1" applyFill="1" applyBorder="1" applyAlignment="1">
      <alignment horizontal="center"/>
    </xf>
    <xf numFmtId="0" fontId="9" fillId="27" borderId="55" xfId="0" applyFont="1" applyFill="1" applyBorder="1" applyAlignment="1">
      <alignment horizontal="center"/>
    </xf>
    <xf numFmtId="0" fontId="9" fillId="27" borderId="64" xfId="0" applyFont="1" applyFill="1" applyBorder="1" applyAlignment="1">
      <alignment horizontal="center"/>
    </xf>
    <xf numFmtId="185" fontId="9" fillId="27" borderId="55" xfId="0" applyNumberFormat="1" applyFont="1" applyFill="1" applyBorder="1" applyAlignment="1">
      <alignment horizontal="center" vertical="center"/>
    </xf>
    <xf numFmtId="0" fontId="9" fillId="27" borderId="6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5" fillId="0" borderId="0" xfId="104" applyFont="1" applyFill="1" applyAlignment="1">
      <alignment vertical="center"/>
      <protection/>
    </xf>
    <xf numFmtId="0" fontId="63" fillId="0" borderId="0" xfId="104" applyFont="1" applyFill="1" applyAlignment="1">
      <alignment vertical="center"/>
      <protection/>
    </xf>
    <xf numFmtId="0" fontId="106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2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100" fillId="0" borderId="0" xfId="104" applyFont="1" applyFill="1" applyAlignment="1">
      <alignment vertical="center"/>
      <protection/>
    </xf>
    <xf numFmtId="0" fontId="56" fillId="27" borderId="66" xfId="0" applyFont="1" applyFill="1" applyBorder="1" applyAlignment="1">
      <alignment horizontal="center" vertical="center" wrapText="1"/>
    </xf>
    <xf numFmtId="9" fontId="57" fillId="27" borderId="37" xfId="0" applyNumberFormat="1" applyFont="1" applyFill="1" applyBorder="1" applyAlignment="1">
      <alignment horizontal="center" vertical="center" wrapText="1"/>
    </xf>
    <xf numFmtId="3" fontId="101" fillId="27" borderId="36" xfId="0" applyNumberFormat="1" applyFont="1" applyFill="1" applyBorder="1" applyAlignment="1">
      <alignment horizontal="center" vertical="center" wrapText="1"/>
    </xf>
    <xf numFmtId="3" fontId="101" fillId="27" borderId="9" xfId="0" applyNumberFormat="1" applyFont="1" applyFill="1" applyBorder="1" applyAlignment="1">
      <alignment horizontal="center" vertical="center" wrapText="1"/>
    </xf>
    <xf numFmtId="3" fontId="101" fillId="27" borderId="15" xfId="0" applyNumberFormat="1" applyFont="1" applyFill="1" applyBorder="1" applyAlignment="1">
      <alignment horizontal="center" vertical="center" wrapText="1"/>
    </xf>
    <xf numFmtId="3" fontId="101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179" fontId="4" fillId="27" borderId="9" xfId="53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4" fillId="29" borderId="70" xfId="0" applyFont="1" applyFill="1" applyBorder="1" applyAlignment="1">
      <alignment horizontal="center" vertical="center"/>
    </xf>
    <xf numFmtId="0" fontId="84" fillId="29" borderId="7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100" fillId="26" borderId="72" xfId="0" applyFont="1" applyFill="1" applyBorder="1" applyAlignment="1">
      <alignment horizontal="center" vertical="center" wrapText="1"/>
    </xf>
    <xf numFmtId="0" fontId="100" fillId="26" borderId="73" xfId="0" applyFont="1" applyFill="1" applyBorder="1" applyAlignment="1">
      <alignment horizontal="center" vertical="center" wrapText="1"/>
    </xf>
    <xf numFmtId="0" fontId="100" fillId="0" borderId="74" xfId="0" applyFont="1" applyBorder="1" applyAlignment="1">
      <alignment horizontal="center"/>
    </xf>
    <xf numFmtId="0" fontId="100" fillId="0" borderId="75" xfId="0" applyFont="1" applyBorder="1" applyAlignment="1">
      <alignment horizontal="center"/>
    </xf>
    <xf numFmtId="0" fontId="100" fillId="0" borderId="76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07" fillId="0" borderId="79" xfId="0" applyFont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100" fillId="26" borderId="80" xfId="0" applyFont="1" applyFill="1" applyBorder="1" applyAlignment="1">
      <alignment horizontal="center" vertical="center" wrapText="1"/>
    </xf>
    <xf numFmtId="0" fontId="100" fillId="26" borderId="49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00" fillId="26" borderId="82" xfId="0" applyFont="1" applyFill="1" applyBorder="1" applyAlignment="1">
      <alignment horizontal="center" vertical="center" wrapText="1"/>
    </xf>
    <xf numFmtId="0" fontId="100" fillId="26" borderId="67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0" fillId="27" borderId="15" xfId="0" applyFont="1" applyFill="1" applyBorder="1" applyAlignment="1">
      <alignment horizontal="center"/>
    </xf>
    <xf numFmtId="0" fontId="60" fillId="27" borderId="67" xfId="0" applyFont="1" applyFill="1" applyBorder="1" applyAlignment="1">
      <alignment horizontal="center"/>
    </xf>
    <xf numFmtId="0" fontId="49" fillId="0" borderId="48" xfId="0" applyFont="1" applyBorder="1" applyAlignment="1">
      <alignment horizontal="center" vertical="center" wrapText="1"/>
    </xf>
    <xf numFmtId="0" fontId="98" fillId="0" borderId="67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 wrapText="1"/>
    </xf>
    <xf numFmtId="0" fontId="101" fillId="27" borderId="83" xfId="0" applyFont="1" applyFill="1" applyBorder="1" applyAlignment="1">
      <alignment horizontal="center" vertical="center" wrapText="1"/>
    </xf>
    <xf numFmtId="0" fontId="101" fillId="27" borderId="21" xfId="0" applyFont="1" applyFill="1" applyBorder="1" applyAlignment="1">
      <alignment horizontal="center" vertical="center" wrapText="1"/>
    </xf>
    <xf numFmtId="0" fontId="101" fillId="27" borderId="8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84" xfId="0" applyFont="1" applyFill="1" applyBorder="1" applyAlignment="1">
      <alignment horizontal="center" vertical="center" wrapText="1"/>
    </xf>
    <xf numFmtId="0" fontId="62" fillId="0" borderId="68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5" xfId="104" applyFont="1" applyFill="1" applyBorder="1" applyAlignment="1">
      <alignment horizontal="center" vertical="center" wrapText="1"/>
      <protection/>
    </xf>
    <xf numFmtId="0" fontId="1" fillId="0" borderId="36" xfId="104" applyFont="1" applyFill="1" applyBorder="1" applyAlignment="1">
      <alignment horizontal="center" vertical="center" wrapText="1"/>
      <protection/>
    </xf>
    <xf numFmtId="0" fontId="1" fillId="0" borderId="86" xfId="104" applyFont="1" applyFill="1" applyBorder="1" applyAlignment="1">
      <alignment horizontal="center" vertical="center" wrapText="1"/>
      <protection/>
    </xf>
    <xf numFmtId="0" fontId="3" fillId="0" borderId="85" xfId="104" applyFont="1" applyFill="1" applyBorder="1" applyAlignment="1">
      <alignment horizontal="center" vertical="center" wrapText="1"/>
      <protection/>
    </xf>
    <xf numFmtId="0" fontId="3" fillId="0" borderId="36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69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  <xf numFmtId="0" fontId="1" fillId="0" borderId="87" xfId="104" applyFont="1" applyFill="1" applyBorder="1" applyAlignment="1">
      <alignment horizontal="center" vertical="center" wrapText="1"/>
      <protection/>
    </xf>
    <xf numFmtId="0" fontId="1" fillId="0" borderId="69" xfId="104" applyFont="1" applyFill="1" applyBorder="1" applyAlignment="1">
      <alignment horizontal="center" vertical="center" wrapText="1"/>
      <protection/>
    </xf>
    <xf numFmtId="0" fontId="1" fillId="0" borderId="88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02" fillId="0" borderId="18" xfId="0" applyFont="1" applyBorder="1" applyAlignment="1">
      <alignment horizontal="center" vertical="center" wrapText="1"/>
    </xf>
    <xf numFmtId="0" fontId="100" fillId="27" borderId="89" xfId="0" applyFont="1" applyFill="1" applyBorder="1" applyAlignment="1">
      <alignment horizontal="center" vertical="center" wrapText="1"/>
    </xf>
    <xf numFmtId="0" fontId="94" fillId="0" borderId="45" xfId="0" applyFont="1" applyFill="1" applyBorder="1" applyAlignment="1">
      <alignment horizontal="center" vertical="center" wrapText="1"/>
    </xf>
    <xf numFmtId="0" fontId="100" fillId="0" borderId="90" xfId="0" applyFont="1" applyFill="1" applyBorder="1" applyAlignment="1">
      <alignment horizontal="center" vertical="center" wrapText="1"/>
    </xf>
    <xf numFmtId="9" fontId="60" fillId="0" borderId="19" xfId="109" applyFont="1" applyFill="1" applyBorder="1" applyAlignment="1">
      <alignment horizontal="center" vertical="center" wrapText="1"/>
    </xf>
    <xf numFmtId="9" fontId="60" fillId="26" borderId="19" xfId="109" applyFont="1" applyFill="1" applyBorder="1" applyAlignment="1">
      <alignment horizontal="center" vertical="center" wrapText="1"/>
    </xf>
    <xf numFmtId="9" fontId="0" fillId="26" borderId="19" xfId="109" applyFont="1" applyFill="1" applyBorder="1" applyAlignment="1">
      <alignment horizontal="center" vertical="center" wrapText="1"/>
    </xf>
    <xf numFmtId="9" fontId="0" fillId="26" borderId="27" xfId="109" applyFont="1" applyFill="1" applyBorder="1" applyAlignment="1">
      <alignment horizontal="center" vertical="center" wrapText="1"/>
    </xf>
    <xf numFmtId="0" fontId="108" fillId="27" borderId="22" xfId="0" applyFont="1" applyFill="1" applyBorder="1" applyAlignment="1">
      <alignment horizontal="justify" vertical="center"/>
    </xf>
    <xf numFmtId="0" fontId="9" fillId="27" borderId="45" xfId="104" applyFont="1" applyFill="1" applyBorder="1" applyAlignment="1">
      <alignment vertical="center" wrapText="1"/>
      <protection/>
    </xf>
    <xf numFmtId="0" fontId="9" fillId="27" borderId="46" xfId="104" applyFont="1" applyFill="1" applyBorder="1" applyAlignment="1">
      <alignment vertical="center" wrapText="1"/>
      <protection/>
    </xf>
    <xf numFmtId="220" fontId="9" fillId="27" borderId="46" xfId="53" applyNumberFormat="1" applyFont="1" applyFill="1" applyBorder="1" applyAlignment="1">
      <alignment horizontal="right" vertical="center" wrapText="1"/>
    </xf>
    <xf numFmtId="0" fontId="9" fillId="27" borderId="90" xfId="104" applyFont="1" applyFill="1" applyBorder="1" applyAlignment="1">
      <alignment vertical="center" wrapText="1"/>
      <protection/>
    </xf>
    <xf numFmtId="3" fontId="9" fillId="27" borderId="91" xfId="0" applyNumberFormat="1" applyFont="1" applyFill="1" applyBorder="1" applyAlignment="1">
      <alignment horizontal="center" vertical="center" wrapText="1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6384"/>
    </sheetView>
  </sheetViews>
  <sheetFormatPr defaultColWidth="9.140625" defaultRowHeight="12.75"/>
  <sheetData>
    <row r="2" s="14" customFormat="1" ht="15"/>
    <row r="10" ht="18.75" customHeight="1"/>
    <row r="18" ht="14.25" customHeight="1"/>
    <row r="19" ht="15" customHeight="1"/>
    <row r="20" s="59" customFormat="1" ht="12.75"/>
    <row r="24" ht="12.75" customHeight="1"/>
    <row r="26" ht="17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4" customWidth="1"/>
  </cols>
  <sheetData>
    <row r="2" spans="1:9" s="14" customFormat="1" ht="15.75">
      <c r="A2" s="64" t="s">
        <v>87</v>
      </c>
      <c r="D2" s="19"/>
      <c r="E2" s="19"/>
      <c r="F2" s="19"/>
      <c r="G2" s="19"/>
      <c r="H2" s="19"/>
      <c r="I2" s="36"/>
    </row>
    <row r="3" spans="1:10" ht="13.5" thickBot="1">
      <c r="A3" s="16"/>
      <c r="B3" s="1"/>
      <c r="C3" s="1"/>
      <c r="D3" s="16"/>
      <c r="E3" s="16"/>
      <c r="F3" s="24"/>
      <c r="G3" s="25"/>
      <c r="H3" s="20"/>
      <c r="I3" s="37" t="s">
        <v>54</v>
      </c>
      <c r="J3" s="2"/>
    </row>
    <row r="4" spans="1:10" s="32" customFormat="1" ht="12.75">
      <c r="A4" s="27"/>
      <c r="B4" s="9"/>
      <c r="C4" s="9"/>
      <c r="D4" s="28"/>
      <c r="E4" s="28"/>
      <c r="F4" s="29"/>
      <c r="G4" s="29"/>
      <c r="H4" s="30"/>
      <c r="I4" s="38"/>
      <c r="J4" s="31"/>
    </row>
    <row r="5" spans="1:10" ht="12.75">
      <c r="A5" s="17" t="s">
        <v>27</v>
      </c>
      <c r="B5" s="65" t="s">
        <v>99</v>
      </c>
      <c r="C5" s="131"/>
      <c r="D5" s="131"/>
      <c r="E5" s="131"/>
      <c r="F5" s="131"/>
      <c r="G5" s="132"/>
      <c r="H5" s="8" t="s">
        <v>28</v>
      </c>
      <c r="I5" s="53" t="s">
        <v>100</v>
      </c>
      <c r="J5" s="2"/>
    </row>
    <row r="6" spans="1:10" ht="12.75">
      <c r="A6" s="17" t="s">
        <v>1</v>
      </c>
      <c r="B6" s="65" t="s">
        <v>109</v>
      </c>
      <c r="C6" s="133"/>
      <c r="D6" s="133"/>
      <c r="E6" s="133"/>
      <c r="F6" s="133"/>
      <c r="G6" s="134"/>
      <c r="H6" s="8" t="s">
        <v>56</v>
      </c>
      <c r="I6" s="53" t="s">
        <v>111</v>
      </c>
      <c r="J6" s="2"/>
    </row>
    <row r="7" spans="1:10" s="47" customFormat="1" ht="12.75">
      <c r="A7" s="262" t="s">
        <v>88</v>
      </c>
      <c r="B7" s="280" t="s">
        <v>55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38</v>
      </c>
      <c r="H7" s="13" t="s">
        <v>79</v>
      </c>
      <c r="I7" s="39" t="s">
        <v>80</v>
      </c>
      <c r="J7" s="46"/>
    </row>
    <row r="8" spans="1:10" s="49" customFormat="1" ht="12.75">
      <c r="A8" s="263"/>
      <c r="B8" s="281"/>
      <c r="C8" s="10" t="s">
        <v>6</v>
      </c>
      <c r="D8" s="10" t="s">
        <v>29</v>
      </c>
      <c r="E8" s="10" t="s">
        <v>53</v>
      </c>
      <c r="F8" s="10" t="s">
        <v>53</v>
      </c>
      <c r="G8" s="10" t="s">
        <v>53</v>
      </c>
      <c r="H8" s="10" t="s">
        <v>6</v>
      </c>
      <c r="I8" s="274" t="s">
        <v>7</v>
      </c>
      <c r="J8" s="48"/>
    </row>
    <row r="9" spans="1:10" s="49" customFormat="1" ht="33.75">
      <c r="A9" s="264"/>
      <c r="B9" s="282"/>
      <c r="C9" s="11" t="s">
        <v>119</v>
      </c>
      <c r="D9" s="11" t="s">
        <v>120</v>
      </c>
      <c r="E9" s="11" t="s">
        <v>121</v>
      </c>
      <c r="F9" s="11" t="s">
        <v>122</v>
      </c>
      <c r="G9" s="11" t="s">
        <v>144</v>
      </c>
      <c r="H9" s="11" t="s">
        <v>145</v>
      </c>
      <c r="I9" s="275"/>
      <c r="J9" s="48"/>
    </row>
    <row r="10" spans="1:11" ht="12.75">
      <c r="A10" s="18">
        <v>600</v>
      </c>
      <c r="B10" s="4" t="s">
        <v>9</v>
      </c>
      <c r="C10" s="50">
        <v>33277.357</v>
      </c>
      <c r="D10" s="50">
        <v>33000</v>
      </c>
      <c r="E10" s="50">
        <v>33000</v>
      </c>
      <c r="F10" s="50">
        <v>33000</v>
      </c>
      <c r="G10" s="50">
        <v>22598.966</v>
      </c>
      <c r="H10" s="258">
        <v>20286.06</v>
      </c>
      <c r="I10" s="35">
        <f>H10-G10</f>
        <v>-2312.905999999999</v>
      </c>
      <c r="J10" s="2"/>
      <c r="K10" s="138"/>
    </row>
    <row r="11" spans="1:11" ht="12.75">
      <c r="A11" s="18">
        <v>601</v>
      </c>
      <c r="B11" s="4" t="s">
        <v>10</v>
      </c>
      <c r="C11" s="50">
        <v>5478.734</v>
      </c>
      <c r="D11" s="50">
        <v>6000</v>
      </c>
      <c r="E11" s="50">
        <v>6000</v>
      </c>
      <c r="F11" s="50">
        <v>6000</v>
      </c>
      <c r="G11" s="50">
        <v>3941.034</v>
      </c>
      <c r="H11" s="258">
        <v>3040.75</v>
      </c>
      <c r="I11" s="35">
        <f aca="true" t="shared" si="0" ref="I11:I16">H11-G11</f>
        <v>-900.2840000000001</v>
      </c>
      <c r="J11" s="2"/>
      <c r="K11" s="138"/>
    </row>
    <row r="12" spans="1:11" ht="12.75">
      <c r="A12" s="18">
        <v>602</v>
      </c>
      <c r="B12" s="4" t="s">
        <v>11</v>
      </c>
      <c r="C12" s="50">
        <v>36692.869</v>
      </c>
      <c r="D12" s="50">
        <v>40000</v>
      </c>
      <c r="E12" s="50">
        <v>40000</v>
      </c>
      <c r="F12" s="50">
        <v>40000</v>
      </c>
      <c r="G12" s="50">
        <v>26720</v>
      </c>
      <c r="H12" s="259">
        <v>25146.582</v>
      </c>
      <c r="I12" s="35">
        <f t="shared" si="0"/>
        <v>-1573.4180000000015</v>
      </c>
      <c r="J12" s="2"/>
      <c r="K12" s="138"/>
    </row>
    <row r="13" spans="1:11" ht="12.75">
      <c r="A13" s="18">
        <v>603</v>
      </c>
      <c r="B13" s="4" t="s">
        <v>12</v>
      </c>
      <c r="C13" s="50"/>
      <c r="D13" s="50"/>
      <c r="E13" s="50"/>
      <c r="F13" s="50"/>
      <c r="G13" s="50"/>
      <c r="H13" s="50"/>
      <c r="I13" s="35">
        <f t="shared" si="0"/>
        <v>0</v>
      </c>
      <c r="J13" s="2"/>
      <c r="K13" s="138"/>
    </row>
    <row r="14" spans="1:11" ht="12.75">
      <c r="A14" s="18">
        <v>604</v>
      </c>
      <c r="B14" s="4" t="s">
        <v>13</v>
      </c>
      <c r="C14" s="50"/>
      <c r="D14" s="50"/>
      <c r="E14" s="50"/>
      <c r="F14" s="50"/>
      <c r="G14" s="50"/>
      <c r="H14" s="50"/>
      <c r="I14" s="35">
        <f t="shared" si="0"/>
        <v>0</v>
      </c>
      <c r="J14" s="2"/>
      <c r="K14" s="138"/>
    </row>
    <row r="15" spans="1:11" ht="12.75">
      <c r="A15" s="18">
        <v>605</v>
      </c>
      <c r="B15" s="4" t="s">
        <v>14</v>
      </c>
      <c r="C15" s="50"/>
      <c r="D15" s="50"/>
      <c r="E15" s="50"/>
      <c r="F15" s="50"/>
      <c r="G15" s="50"/>
      <c r="H15" s="50"/>
      <c r="I15" s="35">
        <f t="shared" si="0"/>
        <v>0</v>
      </c>
      <c r="J15" s="2"/>
      <c r="K15" s="138"/>
    </row>
    <row r="16" spans="1:11" ht="12.75">
      <c r="A16" s="18">
        <v>606</v>
      </c>
      <c r="B16" s="4" t="s">
        <v>15</v>
      </c>
      <c r="C16" s="50">
        <v>86.2</v>
      </c>
      <c r="D16" s="50"/>
      <c r="E16" s="50"/>
      <c r="F16" s="50"/>
      <c r="G16" s="50"/>
      <c r="H16" s="50"/>
      <c r="I16" s="35">
        <f t="shared" si="0"/>
        <v>0</v>
      </c>
      <c r="J16" s="2"/>
      <c r="K16" s="138"/>
    </row>
    <row r="17" spans="1:12" s="59" customFormat="1" ht="12.75">
      <c r="A17" s="54" t="s">
        <v>16</v>
      </c>
      <c r="B17" s="61" t="s">
        <v>17</v>
      </c>
      <c r="C17" s="62">
        <f>SUM(C10:C16)</f>
        <v>75535.15999999999</v>
      </c>
      <c r="D17" s="62">
        <f aca="true" t="shared" si="1" ref="D17:I17">SUM(D10:D16)</f>
        <v>79000</v>
      </c>
      <c r="E17" s="62">
        <f t="shared" si="1"/>
        <v>79000</v>
      </c>
      <c r="F17" s="62">
        <f t="shared" si="1"/>
        <v>79000</v>
      </c>
      <c r="G17" s="62">
        <f t="shared" si="1"/>
        <v>53260</v>
      </c>
      <c r="H17" s="62">
        <f t="shared" si="1"/>
        <v>48473.392</v>
      </c>
      <c r="I17" s="63">
        <f t="shared" si="1"/>
        <v>-4786.608</v>
      </c>
      <c r="J17" s="58"/>
      <c r="K17" s="138"/>
      <c r="L17" s="139"/>
    </row>
    <row r="18" spans="1:11" ht="12.75">
      <c r="A18" s="18">
        <v>230</v>
      </c>
      <c r="B18" s="4" t="s">
        <v>18</v>
      </c>
      <c r="C18" s="50"/>
      <c r="D18" s="50"/>
      <c r="E18" s="50"/>
      <c r="F18" s="50"/>
      <c r="G18" s="50"/>
      <c r="H18" s="50"/>
      <c r="I18" s="35">
        <f>H18-G18</f>
        <v>0</v>
      </c>
      <c r="J18" s="2"/>
      <c r="K18" s="138"/>
    </row>
    <row r="19" spans="1:11" ht="12.75">
      <c r="A19" s="18">
        <v>231</v>
      </c>
      <c r="B19" s="4" t="s">
        <v>19</v>
      </c>
      <c r="C19" s="50">
        <v>20901.717</v>
      </c>
      <c r="D19" s="50">
        <v>10000</v>
      </c>
      <c r="E19" s="50">
        <f>D19</f>
        <v>10000</v>
      </c>
      <c r="F19" s="50">
        <v>10000</v>
      </c>
      <c r="G19" s="50">
        <v>6000</v>
      </c>
      <c r="H19" s="256">
        <v>699.996</v>
      </c>
      <c r="I19" s="35">
        <f>H19-G19</f>
        <v>-5300.004</v>
      </c>
      <c r="J19" s="2"/>
      <c r="K19" s="138"/>
    </row>
    <row r="20" spans="1:11" ht="12.75">
      <c r="A20" s="18">
        <v>232</v>
      </c>
      <c r="B20" s="4" t="s">
        <v>20</v>
      </c>
      <c r="C20" s="50"/>
      <c r="D20" s="50"/>
      <c r="E20" s="50"/>
      <c r="F20" s="50"/>
      <c r="G20" s="50"/>
      <c r="H20" s="50"/>
      <c r="I20" s="35">
        <f>H20-G20</f>
        <v>0</v>
      </c>
      <c r="J20" s="2"/>
      <c r="K20" s="138"/>
    </row>
    <row r="21" spans="1:11" ht="12.75">
      <c r="A21" s="33" t="s">
        <v>21</v>
      </c>
      <c r="B21" s="45" t="s">
        <v>39</v>
      </c>
      <c r="C21" s="34">
        <f>SUM(C18:C20)</f>
        <v>20901.717</v>
      </c>
      <c r="D21" s="34">
        <f aca="true" t="shared" si="2" ref="D21:I21">SUM(D18:D20)</f>
        <v>10000</v>
      </c>
      <c r="E21" s="34">
        <f t="shared" si="2"/>
        <v>10000</v>
      </c>
      <c r="F21" s="34">
        <f t="shared" si="2"/>
        <v>10000</v>
      </c>
      <c r="G21" s="34">
        <f t="shared" si="2"/>
        <v>6000</v>
      </c>
      <c r="H21" s="34">
        <f t="shared" si="2"/>
        <v>699.996</v>
      </c>
      <c r="I21" s="40">
        <f t="shared" si="2"/>
        <v>-5300.004</v>
      </c>
      <c r="J21" s="2"/>
      <c r="K21" s="138"/>
    </row>
    <row r="22" spans="1:12" ht="12.75">
      <c r="A22" s="18">
        <v>230</v>
      </c>
      <c r="B22" s="4" t="s">
        <v>18</v>
      </c>
      <c r="C22" s="51"/>
      <c r="D22" s="51"/>
      <c r="E22" s="51"/>
      <c r="F22" s="51"/>
      <c r="G22" s="51"/>
      <c r="H22" s="51"/>
      <c r="I22" s="35">
        <f>H22-G22</f>
        <v>0</v>
      </c>
      <c r="J22" s="2"/>
      <c r="K22" s="138"/>
      <c r="L22" s="138"/>
    </row>
    <row r="23" spans="1:11" ht="12.75">
      <c r="A23" s="18">
        <v>231</v>
      </c>
      <c r="B23" s="4" t="s">
        <v>19</v>
      </c>
      <c r="C23" s="51"/>
      <c r="D23" s="51"/>
      <c r="E23" s="51"/>
      <c r="F23" s="51"/>
      <c r="G23" s="51"/>
      <c r="H23" s="51"/>
      <c r="I23" s="35">
        <f>H23-G23</f>
        <v>0</v>
      </c>
      <c r="J23" s="2"/>
      <c r="K23" s="138"/>
    </row>
    <row r="24" spans="1:11" ht="12.75">
      <c r="A24" s="18">
        <v>232</v>
      </c>
      <c r="B24" s="4" t="s">
        <v>20</v>
      </c>
      <c r="C24" s="51"/>
      <c r="D24" s="51"/>
      <c r="E24" s="51"/>
      <c r="F24" s="51"/>
      <c r="G24" s="51"/>
      <c r="H24" s="51"/>
      <c r="I24" s="35">
        <f>H24-G24</f>
        <v>0</v>
      </c>
      <c r="J24" s="2"/>
      <c r="K24" s="138"/>
    </row>
    <row r="25" spans="1:11" ht="12.75">
      <c r="A25" s="33" t="s">
        <v>21</v>
      </c>
      <c r="B25" s="45" t="s">
        <v>40</v>
      </c>
      <c r="C25" s="34">
        <f>SUM(C22:C24)</f>
        <v>0</v>
      </c>
      <c r="D25" s="34">
        <f aca="true" t="shared" si="3" ref="D25:I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40">
        <f t="shared" si="3"/>
        <v>0</v>
      </c>
      <c r="J25" s="2"/>
      <c r="K25" s="138"/>
    </row>
    <row r="26" spans="1:11" s="59" customFormat="1" ht="12.75">
      <c r="A26" s="54" t="s">
        <v>22</v>
      </c>
      <c r="B26" s="55" t="s">
        <v>57</v>
      </c>
      <c r="C26" s="56">
        <f aca="true" t="shared" si="4" ref="C26:I26">C21+C25</f>
        <v>20901.717</v>
      </c>
      <c r="D26" s="56">
        <f t="shared" si="4"/>
        <v>10000</v>
      </c>
      <c r="E26" s="56">
        <f t="shared" si="4"/>
        <v>10000</v>
      </c>
      <c r="F26" s="56">
        <f t="shared" si="4"/>
        <v>10000</v>
      </c>
      <c r="G26" s="56">
        <f t="shared" si="4"/>
        <v>6000</v>
      </c>
      <c r="H26" s="56">
        <f t="shared" si="4"/>
        <v>699.996</v>
      </c>
      <c r="I26" s="57">
        <f t="shared" si="4"/>
        <v>-5300.004</v>
      </c>
      <c r="J26" s="58"/>
      <c r="K26" s="138"/>
    </row>
    <row r="27" spans="1:9" ht="12.75">
      <c r="A27" s="276" t="s">
        <v>41</v>
      </c>
      <c r="B27" s="277"/>
      <c r="C27" s="21"/>
      <c r="D27" s="21"/>
      <c r="E27" s="21"/>
      <c r="F27" s="21"/>
      <c r="G27" s="21"/>
      <c r="H27" s="52">
        <v>0</v>
      </c>
      <c r="I27" s="41"/>
    </row>
    <row r="28" spans="1:9" s="59" customFormat="1" ht="18.75" customHeight="1" thickBot="1">
      <c r="A28" s="278" t="s">
        <v>42</v>
      </c>
      <c r="B28" s="279"/>
      <c r="C28" s="60">
        <f aca="true" t="shared" si="5" ref="C28:I28">C17+C26+C27</f>
        <v>96436.877</v>
      </c>
      <c r="D28" s="60">
        <f t="shared" si="5"/>
        <v>89000</v>
      </c>
      <c r="E28" s="60">
        <f t="shared" si="5"/>
        <v>89000</v>
      </c>
      <c r="F28" s="60">
        <f t="shared" si="5"/>
        <v>89000</v>
      </c>
      <c r="G28" s="60">
        <f t="shared" si="5"/>
        <v>59260</v>
      </c>
      <c r="H28" s="60">
        <f t="shared" si="5"/>
        <v>49173.388</v>
      </c>
      <c r="I28" s="129">
        <f t="shared" si="5"/>
        <v>-10086.612000000001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2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2"/>
    </row>
    <row r="32" spans="1:9" ht="17.25" customHeight="1">
      <c r="A32" s="271" t="s">
        <v>23</v>
      </c>
      <c r="B32" s="128" t="s">
        <v>123</v>
      </c>
      <c r="C32" s="265" t="s">
        <v>24</v>
      </c>
      <c r="D32" s="266"/>
      <c r="E32" s="26" t="s">
        <v>8</v>
      </c>
      <c r="F32" s="260" t="s">
        <v>130</v>
      </c>
      <c r="G32" s="261"/>
      <c r="H32" s="23"/>
      <c r="I32" s="43"/>
    </row>
    <row r="33" spans="1:9" ht="19.5" customHeight="1">
      <c r="A33" s="272"/>
      <c r="B33" s="128" t="s">
        <v>25</v>
      </c>
      <c r="C33" s="267"/>
      <c r="D33" s="268"/>
      <c r="E33" s="26" t="s">
        <v>25</v>
      </c>
      <c r="F33" s="260"/>
      <c r="G33" s="261"/>
      <c r="H33" s="23"/>
      <c r="I33" s="43"/>
    </row>
    <row r="34" spans="1:9" ht="21.75" customHeight="1">
      <c r="A34" s="273"/>
      <c r="B34" s="128" t="s">
        <v>135</v>
      </c>
      <c r="C34" s="269"/>
      <c r="D34" s="270"/>
      <c r="E34" s="26" t="s">
        <v>26</v>
      </c>
      <c r="F34" s="260" t="s">
        <v>134</v>
      </c>
      <c r="G34" s="261"/>
      <c r="H34" s="23"/>
      <c r="I34" s="43"/>
    </row>
    <row r="39" ht="12.75">
      <c r="G39" s="257"/>
    </row>
    <row r="40" ht="12.75">
      <c r="G40" s="257"/>
    </row>
    <row r="41" ht="12.75">
      <c r="G41" s="257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zoomScale="90" zoomScaleNormal="90" zoomScalePageLayoutView="0" workbookViewId="0" topLeftCell="C1">
      <selection activeCell="S13" sqref="S13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70" customFormat="1" ht="18">
      <c r="A2" s="201" t="s">
        <v>84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0" customFormat="1" ht="15.7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">
      <c r="A4" s="75" t="s">
        <v>27</v>
      </c>
      <c r="B4" s="202" t="s">
        <v>99</v>
      </c>
      <c r="C4" s="203" t="s">
        <v>28</v>
      </c>
      <c r="D4" s="204" t="s">
        <v>100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6"/>
      <c r="B5" s="205"/>
      <c r="C5" s="205"/>
      <c r="D5" s="205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5" t="s">
        <v>1</v>
      </c>
      <c r="B6" s="202" t="s">
        <v>109</v>
      </c>
      <c r="C6" s="203" t="s">
        <v>56</v>
      </c>
      <c r="D6" s="204" t="s">
        <v>111</v>
      </c>
      <c r="E6" s="72"/>
      <c r="F6" s="71"/>
      <c r="G6" s="71"/>
      <c r="H6" s="71"/>
      <c r="I6" s="71"/>
      <c r="J6" s="71"/>
      <c r="K6" s="7"/>
      <c r="L6" s="7"/>
      <c r="M6" s="7"/>
      <c r="N6" s="7"/>
    </row>
    <row r="7" spans="1:2" ht="15.75" thickBot="1">
      <c r="A7" s="304"/>
      <c r="B7" s="305"/>
    </row>
    <row r="8" spans="1:19" s="137" customFormat="1" ht="16.5" thickBot="1">
      <c r="A8" s="135"/>
      <c r="B8" s="136" t="s">
        <v>54</v>
      </c>
      <c r="C8" s="136"/>
      <c r="D8" s="136"/>
      <c r="E8" s="136"/>
      <c r="F8" s="136" t="s">
        <v>89</v>
      </c>
      <c r="G8" s="136"/>
      <c r="H8" s="136"/>
      <c r="I8" s="136" t="s">
        <v>90</v>
      </c>
      <c r="J8" s="136"/>
      <c r="K8" s="136"/>
      <c r="L8" s="136" t="s">
        <v>91</v>
      </c>
      <c r="M8" s="136"/>
      <c r="N8" s="136"/>
      <c r="O8" s="136" t="s">
        <v>92</v>
      </c>
      <c r="P8" s="289" t="s">
        <v>96</v>
      </c>
      <c r="Q8" s="290"/>
      <c r="R8" s="291"/>
      <c r="S8" s="301" t="s">
        <v>30</v>
      </c>
    </row>
    <row r="9" spans="1:19" s="76" customFormat="1" ht="57.75" customHeight="1">
      <c r="A9" s="316" t="s">
        <v>0</v>
      </c>
      <c r="B9" s="318" t="s">
        <v>74</v>
      </c>
      <c r="C9" s="320" t="s">
        <v>76</v>
      </c>
      <c r="D9" s="308" t="s">
        <v>107</v>
      </c>
      <c r="E9" s="310" t="s">
        <v>101</v>
      </c>
      <c r="F9" s="312" t="s">
        <v>108</v>
      </c>
      <c r="G9" s="308" t="s">
        <v>140</v>
      </c>
      <c r="H9" s="310" t="s">
        <v>102</v>
      </c>
      <c r="I9" s="312" t="s">
        <v>103</v>
      </c>
      <c r="J9" s="308" t="s">
        <v>141</v>
      </c>
      <c r="K9" s="310" t="s">
        <v>104</v>
      </c>
      <c r="L9" s="312" t="s">
        <v>105</v>
      </c>
      <c r="M9" s="308" t="s">
        <v>142</v>
      </c>
      <c r="N9" s="310" t="s">
        <v>143</v>
      </c>
      <c r="O9" s="312" t="s">
        <v>106</v>
      </c>
      <c r="P9" s="306" t="s">
        <v>93</v>
      </c>
      <c r="Q9" s="314" t="s">
        <v>94</v>
      </c>
      <c r="R9" s="287" t="s">
        <v>95</v>
      </c>
      <c r="S9" s="302"/>
    </row>
    <row r="10" spans="1:19" s="76" customFormat="1" ht="59.25" customHeight="1">
      <c r="A10" s="317"/>
      <c r="B10" s="319"/>
      <c r="C10" s="321"/>
      <c r="D10" s="309"/>
      <c r="E10" s="311"/>
      <c r="F10" s="313"/>
      <c r="G10" s="309"/>
      <c r="H10" s="311"/>
      <c r="I10" s="313"/>
      <c r="J10" s="309"/>
      <c r="K10" s="311"/>
      <c r="L10" s="313"/>
      <c r="M10" s="309"/>
      <c r="N10" s="311"/>
      <c r="O10" s="313"/>
      <c r="P10" s="307"/>
      <c r="Q10" s="315"/>
      <c r="R10" s="288"/>
      <c r="S10" s="303"/>
    </row>
    <row r="11" spans="1:19" s="47" customFormat="1" ht="76.5" customHeight="1">
      <c r="A11" s="206" t="s">
        <v>77</v>
      </c>
      <c r="B11" s="140" t="s">
        <v>129</v>
      </c>
      <c r="C11" s="207" t="s">
        <v>110</v>
      </c>
      <c r="D11" s="208">
        <v>6149</v>
      </c>
      <c r="E11" s="209">
        <v>75535.16</v>
      </c>
      <c r="F11" s="210">
        <f>E11/D11</f>
        <v>12.284137258090746</v>
      </c>
      <c r="G11" s="208">
        <f>(5000+2286+450+80+600)/3*2</f>
        <v>5610.666666666667</v>
      </c>
      <c r="H11" s="209">
        <f>'Aneksi nr.2'!G17</f>
        <v>53260</v>
      </c>
      <c r="I11" s="210">
        <f>H11/G11</f>
        <v>9.492633079847907</v>
      </c>
      <c r="J11" s="208">
        <f>G11</f>
        <v>5610.666666666667</v>
      </c>
      <c r="K11" s="209">
        <f>H11</f>
        <v>53260</v>
      </c>
      <c r="L11" s="210">
        <f>K11/J11</f>
        <v>9.492633079847907</v>
      </c>
      <c r="M11" s="208">
        <f>2010+2118+315+415+842+440+102+400</f>
        <v>6642</v>
      </c>
      <c r="N11" s="209">
        <f>'Aneksi nr.2'!H17</f>
        <v>48473.392</v>
      </c>
      <c r="O11" s="210">
        <f>N11/M11</f>
        <v>7.298011442336645</v>
      </c>
      <c r="P11" s="211">
        <f>O11-F11</f>
        <v>-4.986125815754101</v>
      </c>
      <c r="Q11" s="212">
        <f>O11-I11</f>
        <v>-2.194621637511262</v>
      </c>
      <c r="R11" s="210">
        <f>O11-L11</f>
        <v>-2.194621637511262</v>
      </c>
      <c r="S11" s="213" t="s">
        <v>146</v>
      </c>
    </row>
    <row r="12" spans="1:19" s="47" customFormat="1" ht="31.5">
      <c r="A12" s="206" t="s">
        <v>78</v>
      </c>
      <c r="B12" s="140" t="s">
        <v>127</v>
      </c>
      <c r="C12" s="207" t="s">
        <v>133</v>
      </c>
      <c r="D12" s="208">
        <v>0</v>
      </c>
      <c r="E12" s="209">
        <v>0</v>
      </c>
      <c r="F12" s="210">
        <v>0</v>
      </c>
      <c r="G12" s="208">
        <v>1</v>
      </c>
      <c r="H12" s="209">
        <v>700</v>
      </c>
      <c r="I12" s="210">
        <f>H12/G12</f>
        <v>700</v>
      </c>
      <c r="J12" s="208">
        <v>1</v>
      </c>
      <c r="K12" s="209">
        <v>700</v>
      </c>
      <c r="L12" s="210">
        <f>K12/J12</f>
        <v>700</v>
      </c>
      <c r="M12" s="208">
        <v>1</v>
      </c>
      <c r="N12" s="209">
        <v>699.996</v>
      </c>
      <c r="O12" s="210">
        <f>N12/M12</f>
        <v>699.996</v>
      </c>
      <c r="P12" s="211">
        <f>O12-F12</f>
        <v>699.996</v>
      </c>
      <c r="Q12" s="212">
        <f>O12-I12</f>
        <v>-0.004000000000019099</v>
      </c>
      <c r="R12" s="210">
        <f>O12-L12</f>
        <v>-0.004000000000019099</v>
      </c>
      <c r="S12" s="213" t="s">
        <v>156</v>
      </c>
    </row>
    <row r="13" spans="1:19" s="47" customFormat="1" ht="76.5" customHeight="1">
      <c r="A13" s="206" t="s">
        <v>43</v>
      </c>
      <c r="B13" s="255" t="s">
        <v>153</v>
      </c>
      <c r="C13" s="207" t="s">
        <v>114</v>
      </c>
      <c r="D13" s="208">
        <v>0</v>
      </c>
      <c r="E13" s="209">
        <v>0</v>
      </c>
      <c r="F13" s="210">
        <v>0</v>
      </c>
      <c r="G13" s="208">
        <f>243/3*2</f>
        <v>162</v>
      </c>
      <c r="H13" s="209">
        <f>'Aneksi nr.2'!G21-'Aneksi nr. 3'!H12</f>
        <v>5300</v>
      </c>
      <c r="I13" s="210">
        <f>H13/G13</f>
        <v>32.71604938271605</v>
      </c>
      <c r="J13" s="208">
        <f>243/3*2</f>
        <v>162</v>
      </c>
      <c r="K13" s="209">
        <v>1300</v>
      </c>
      <c r="L13" s="210">
        <f>K13/J13</f>
        <v>8.024691358024691</v>
      </c>
      <c r="M13" s="208">
        <v>0</v>
      </c>
      <c r="N13" s="209">
        <v>0</v>
      </c>
      <c r="O13" s="210">
        <v>0</v>
      </c>
      <c r="P13" s="211">
        <f>O13-F13</f>
        <v>0</v>
      </c>
      <c r="Q13" s="212">
        <f>O13-I13</f>
        <v>-32.71604938271605</v>
      </c>
      <c r="R13" s="210">
        <f>O13-L13</f>
        <v>-8.024691358024691</v>
      </c>
      <c r="S13" s="213" t="s">
        <v>147</v>
      </c>
    </row>
    <row r="14" spans="1:19" s="47" customFormat="1" ht="16.5" thickBot="1">
      <c r="A14" s="214"/>
      <c r="B14" s="215"/>
      <c r="C14" s="216"/>
      <c r="D14" s="217"/>
      <c r="E14" s="218"/>
      <c r="F14" s="219"/>
      <c r="G14" s="217"/>
      <c r="H14" s="218"/>
      <c r="I14" s="219"/>
      <c r="J14" s="217"/>
      <c r="K14" s="218"/>
      <c r="L14" s="219"/>
      <c r="M14" s="217"/>
      <c r="N14" s="218"/>
      <c r="O14" s="219"/>
      <c r="P14" s="220"/>
      <c r="Q14" s="221"/>
      <c r="R14" s="219"/>
      <c r="S14" s="222"/>
    </row>
    <row r="15" s="32" customFormat="1" ht="13.5" thickTop="1">
      <c r="B15" s="74"/>
    </row>
    <row r="16" spans="1:6" ht="16.5" thickBot="1">
      <c r="A16" s="283" t="s">
        <v>83</v>
      </c>
      <c r="B16" s="284"/>
      <c r="C16" s="284"/>
      <c r="D16" s="284"/>
      <c r="E16" s="284"/>
      <c r="F16" s="284"/>
    </row>
    <row r="17" spans="1:6" ht="48" thickTop="1">
      <c r="A17" s="223" t="s">
        <v>0</v>
      </c>
      <c r="B17" s="224" t="s">
        <v>74</v>
      </c>
      <c r="C17" s="225" t="s">
        <v>81</v>
      </c>
      <c r="D17" s="225" t="s">
        <v>58</v>
      </c>
      <c r="E17" s="225" t="s">
        <v>82</v>
      </c>
      <c r="F17" s="226" t="s">
        <v>30</v>
      </c>
    </row>
    <row r="18" spans="1:6" ht="15">
      <c r="A18" s="227"/>
      <c r="B18" s="228"/>
      <c r="C18" s="228"/>
      <c r="D18" s="228"/>
      <c r="E18" s="229"/>
      <c r="F18" s="230"/>
    </row>
    <row r="19" spans="1:18" ht="15.75" thickBot="1">
      <c r="A19" s="231"/>
      <c r="B19" s="232"/>
      <c r="C19" s="233"/>
      <c r="D19" s="233"/>
      <c r="E19" s="234"/>
      <c r="F19" s="235"/>
      <c r="R19" s="142"/>
    </row>
    <row r="20" spans="1:15" s="32" customFormat="1" ht="13.5" thickTop="1">
      <c r="A20" s="24"/>
      <c r="B20" s="12"/>
      <c r="C20" s="24"/>
      <c r="D20" s="24"/>
      <c r="E20" s="67"/>
      <c r="F20" s="24"/>
      <c r="O20" s="141"/>
    </row>
    <row r="21" spans="1:6" s="32" customFormat="1" ht="12.75">
      <c r="A21" s="24"/>
      <c r="B21" s="12"/>
      <c r="C21" s="24"/>
      <c r="D21" s="24"/>
      <c r="E21" s="67"/>
      <c r="F21" s="24"/>
    </row>
    <row r="22" spans="1:6" s="32" customFormat="1" ht="12.75">
      <c r="A22" s="24"/>
      <c r="B22" s="12"/>
      <c r="C22" s="24"/>
      <c r="D22" s="24"/>
      <c r="E22" s="67"/>
      <c r="F22" s="24"/>
    </row>
    <row r="23" spans="1:6" s="32" customFormat="1" ht="12.75">
      <c r="A23" s="24"/>
      <c r="B23" s="12"/>
      <c r="C23" s="24"/>
      <c r="D23" s="24"/>
      <c r="E23" s="67"/>
      <c r="F23" s="24"/>
    </row>
    <row r="24" spans="1:9" ht="15">
      <c r="A24" s="292" t="s">
        <v>23</v>
      </c>
      <c r="B24" s="293"/>
      <c r="C24" s="236" t="s">
        <v>8</v>
      </c>
      <c r="D24" s="285" t="s">
        <v>124</v>
      </c>
      <c r="E24" s="286"/>
      <c r="F24" s="298" t="s">
        <v>24</v>
      </c>
      <c r="G24" s="236" t="s">
        <v>8</v>
      </c>
      <c r="H24" s="285" t="s">
        <v>130</v>
      </c>
      <c r="I24" s="286"/>
    </row>
    <row r="25" spans="1:9" ht="15">
      <c r="A25" s="294"/>
      <c r="B25" s="295"/>
      <c r="C25" s="236" t="s">
        <v>25</v>
      </c>
      <c r="D25" s="285"/>
      <c r="E25" s="286"/>
      <c r="F25" s="299"/>
      <c r="G25" s="236" t="s">
        <v>25</v>
      </c>
      <c r="H25" s="285"/>
      <c r="I25" s="286"/>
    </row>
    <row r="26" spans="1:9" ht="19.5" customHeight="1">
      <c r="A26" s="296"/>
      <c r="B26" s="297"/>
      <c r="C26" s="236" t="s">
        <v>26</v>
      </c>
      <c r="D26" s="285" t="s">
        <v>134</v>
      </c>
      <c r="E26" s="286"/>
      <c r="F26" s="300"/>
      <c r="G26" s="236" t="s">
        <v>26</v>
      </c>
      <c r="H26" s="285" t="s">
        <v>134</v>
      </c>
      <c r="I26" s="286"/>
    </row>
    <row r="30" ht="18.75" customHeight="1"/>
  </sheetData>
  <sheetProtection/>
  <mergeCells count="30"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  <mergeCell ref="D25:E25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A16:F16"/>
    <mergeCell ref="H25:I25"/>
    <mergeCell ref="D26:E26"/>
    <mergeCell ref="H26:I26"/>
    <mergeCell ref="R9:R10"/>
    <mergeCell ref="P8:R8"/>
    <mergeCell ref="A24:B26"/>
    <mergeCell ref="D24:E24"/>
    <mergeCell ref="F24:F26"/>
    <mergeCell ref="H24:I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zoomScale="80" zoomScaleNormal="80" zoomScalePageLayoutView="0" workbookViewId="0" topLeftCell="A13">
      <selection activeCell="C10" sqref="C10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8" customWidth="1"/>
  </cols>
  <sheetData>
    <row r="2" spans="1:10" s="70" customFormat="1" ht="15.75">
      <c r="A2" s="81" t="s">
        <v>85</v>
      </c>
      <c r="B2" s="36"/>
      <c r="C2" s="82"/>
      <c r="E2" s="36"/>
      <c r="F2" s="36"/>
      <c r="G2" s="36"/>
      <c r="H2" s="36"/>
      <c r="I2" s="36"/>
      <c r="J2" s="117"/>
    </row>
    <row r="3" spans="1:9" s="88" customFormat="1" ht="18.75" customHeight="1">
      <c r="A3" s="161" t="s">
        <v>158</v>
      </c>
      <c r="B3" s="37"/>
      <c r="C3" s="130"/>
      <c r="E3" s="37"/>
      <c r="F3" s="37"/>
      <c r="G3" s="37"/>
      <c r="H3" s="37"/>
      <c r="I3" s="37"/>
    </row>
    <row r="4" ht="13.5" thickBot="1"/>
    <row r="5" spans="1:10" s="78" customFormat="1" ht="33.75" customHeight="1">
      <c r="A5" s="163" t="s">
        <v>56</v>
      </c>
      <c r="B5" s="164" t="s">
        <v>111</v>
      </c>
      <c r="C5" s="165" t="s">
        <v>44</v>
      </c>
      <c r="D5" s="328" t="s">
        <v>109</v>
      </c>
      <c r="E5" s="329"/>
      <c r="F5" s="329"/>
      <c r="G5" s="329"/>
      <c r="H5" s="329"/>
      <c r="I5" s="330"/>
      <c r="J5" s="166" t="s">
        <v>30</v>
      </c>
    </row>
    <row r="6" spans="1:10" s="78" customFormat="1" ht="129.75" customHeight="1">
      <c r="A6" s="86" t="s">
        <v>59</v>
      </c>
      <c r="B6" s="162" t="s">
        <v>113</v>
      </c>
      <c r="C6" s="118"/>
      <c r="D6" s="120"/>
      <c r="E6" s="121"/>
      <c r="F6" s="121"/>
      <c r="G6" s="121"/>
      <c r="H6" s="121"/>
      <c r="I6" s="122"/>
      <c r="J6" s="249" t="s">
        <v>115</v>
      </c>
    </row>
    <row r="7" spans="1:10" s="78" customFormat="1" ht="15.75" customHeight="1" thickBot="1">
      <c r="A7" s="119"/>
      <c r="B7" s="116"/>
      <c r="C7" s="77"/>
      <c r="D7" s="327" t="s">
        <v>73</v>
      </c>
      <c r="E7" s="327"/>
      <c r="F7" s="327"/>
      <c r="G7" s="327"/>
      <c r="H7" s="327"/>
      <c r="I7" s="368"/>
      <c r="J7" s="369"/>
    </row>
    <row r="8" spans="1:10" s="80" customFormat="1" ht="51">
      <c r="A8" s="325" t="s">
        <v>70</v>
      </c>
      <c r="B8" s="326"/>
      <c r="C8" s="79" t="s">
        <v>68</v>
      </c>
      <c r="D8" s="123" t="s">
        <v>71</v>
      </c>
      <c r="E8" s="124" t="s">
        <v>67</v>
      </c>
      <c r="F8" s="79" t="s">
        <v>137</v>
      </c>
      <c r="G8" s="79" t="s">
        <v>138</v>
      </c>
      <c r="H8" s="125" t="s">
        <v>139</v>
      </c>
      <c r="I8" s="370" t="s">
        <v>69</v>
      </c>
      <c r="J8" s="371"/>
    </row>
    <row r="9" spans="1:10" s="78" customFormat="1" ht="70.5" customHeight="1">
      <c r="A9" s="167" t="s">
        <v>60</v>
      </c>
      <c r="B9" s="162" t="s">
        <v>131</v>
      </c>
      <c r="C9" s="168"/>
      <c r="D9" s="169"/>
      <c r="E9" s="170"/>
      <c r="F9" s="171"/>
      <c r="G9" s="172"/>
      <c r="H9" s="173"/>
      <c r="I9" s="372"/>
      <c r="J9" s="250" t="s">
        <v>112</v>
      </c>
    </row>
    <row r="10" spans="1:10" s="78" customFormat="1" ht="114" customHeight="1">
      <c r="A10" s="167"/>
      <c r="B10" s="174"/>
      <c r="C10" s="162" t="s">
        <v>77</v>
      </c>
      <c r="D10" s="175" t="s">
        <v>136</v>
      </c>
      <c r="E10" s="251">
        <f>'Aneksi nr. 3'!D11</f>
        <v>6149</v>
      </c>
      <c r="F10" s="252">
        <f>'Aneksi nr. 3'!G11</f>
        <v>5610.666666666667</v>
      </c>
      <c r="G10" s="253">
        <f>F10</f>
        <v>5610.666666666667</v>
      </c>
      <c r="H10" s="254">
        <f>'Aneksi nr. 3'!M11</f>
        <v>6642</v>
      </c>
      <c r="I10" s="373">
        <f>H10/G10</f>
        <v>1.1838165399239544</v>
      </c>
      <c r="J10" s="250" t="s">
        <v>148</v>
      </c>
    </row>
    <row r="11" spans="1:10" s="78" customFormat="1" ht="20.25" customHeight="1">
      <c r="A11" s="167"/>
      <c r="B11" s="179"/>
      <c r="C11" s="162"/>
      <c r="D11" s="175"/>
      <c r="E11" s="180"/>
      <c r="F11" s="176"/>
      <c r="G11" s="177"/>
      <c r="H11" s="178"/>
      <c r="I11" s="373"/>
      <c r="J11" s="250"/>
    </row>
    <row r="12" spans="1:10" s="78" customFormat="1" ht="15" customHeight="1">
      <c r="A12" s="167"/>
      <c r="B12" s="179"/>
      <c r="C12" s="162"/>
      <c r="D12" s="175"/>
      <c r="E12" s="181"/>
      <c r="F12" s="176"/>
      <c r="G12" s="177"/>
      <c r="H12" s="178"/>
      <c r="I12" s="373"/>
      <c r="J12" s="127"/>
    </row>
    <row r="13" spans="1:10" s="78" customFormat="1" ht="104.25" customHeight="1">
      <c r="A13" s="167" t="s">
        <v>61</v>
      </c>
      <c r="B13" s="255" t="s">
        <v>132</v>
      </c>
      <c r="C13" s="182"/>
      <c r="D13" s="169"/>
      <c r="E13" s="170"/>
      <c r="F13" s="183"/>
      <c r="G13" s="184"/>
      <c r="H13" s="185"/>
      <c r="I13" s="186"/>
      <c r="J13" s="250" t="s">
        <v>149</v>
      </c>
    </row>
    <row r="14" spans="1:10" s="78" customFormat="1" ht="98.25" customHeight="1">
      <c r="A14" s="187"/>
      <c r="B14" s="179"/>
      <c r="C14" s="162" t="s">
        <v>78</v>
      </c>
      <c r="D14" s="255" t="s">
        <v>154</v>
      </c>
      <c r="E14" s="180">
        <v>0</v>
      </c>
      <c r="F14" s="188">
        <v>243</v>
      </c>
      <c r="G14" s="189">
        <v>243</v>
      </c>
      <c r="H14" s="190">
        <v>0</v>
      </c>
      <c r="I14" s="373">
        <f>H14/G14</f>
        <v>0</v>
      </c>
      <c r="J14" s="376" t="s">
        <v>157</v>
      </c>
    </row>
    <row r="15" spans="1:10" s="78" customFormat="1" ht="15" customHeight="1">
      <c r="A15" s="167"/>
      <c r="B15" s="179"/>
      <c r="C15" s="162"/>
      <c r="D15" s="175"/>
      <c r="E15" s="180"/>
      <c r="F15" s="188"/>
      <c r="G15" s="189"/>
      <c r="H15" s="190"/>
      <c r="I15" s="373"/>
      <c r="J15" s="127"/>
    </row>
    <row r="16" spans="1:10" s="78" customFormat="1" ht="15" customHeight="1">
      <c r="A16" s="167"/>
      <c r="B16" s="179"/>
      <c r="C16" s="162"/>
      <c r="D16" s="175"/>
      <c r="E16" s="180"/>
      <c r="F16" s="188"/>
      <c r="G16" s="189"/>
      <c r="H16" s="190"/>
      <c r="I16" s="373"/>
      <c r="J16" s="127"/>
    </row>
    <row r="17" spans="1:10" s="78" customFormat="1" ht="70.5" customHeight="1">
      <c r="A17" s="191" t="s">
        <v>62</v>
      </c>
      <c r="B17" s="192" t="s">
        <v>127</v>
      </c>
      <c r="C17" s="182"/>
      <c r="D17" s="193"/>
      <c r="E17" s="170"/>
      <c r="F17" s="194"/>
      <c r="G17" s="195"/>
      <c r="H17" s="196"/>
      <c r="I17" s="372"/>
      <c r="J17" s="250" t="s">
        <v>151</v>
      </c>
    </row>
    <row r="18" spans="1:10" s="78" customFormat="1" ht="168.75" customHeight="1">
      <c r="A18" s="167"/>
      <c r="B18" s="179"/>
      <c r="C18" s="197" t="s">
        <v>43</v>
      </c>
      <c r="D18" s="198" t="s">
        <v>155</v>
      </c>
      <c r="E18" s="180">
        <v>1</v>
      </c>
      <c r="F18" s="188">
        <v>1</v>
      </c>
      <c r="G18" s="188">
        <v>1</v>
      </c>
      <c r="H18" s="190">
        <v>1</v>
      </c>
      <c r="I18" s="373">
        <v>1</v>
      </c>
      <c r="J18" s="250" t="s">
        <v>150</v>
      </c>
    </row>
    <row r="19" spans="1:10" s="78" customFormat="1" ht="16.5" customHeight="1">
      <c r="A19" s="143"/>
      <c r="B19" s="144"/>
      <c r="C19" s="83"/>
      <c r="D19" s="152"/>
      <c r="E19" s="126"/>
      <c r="F19" s="148"/>
      <c r="G19" s="149"/>
      <c r="H19" s="150"/>
      <c r="I19" s="374"/>
      <c r="J19" s="153"/>
    </row>
    <row r="20" spans="1:10" s="78" customFormat="1" ht="15" customHeight="1">
      <c r="A20" s="143"/>
      <c r="B20" s="144"/>
      <c r="C20" s="145"/>
      <c r="D20" s="146"/>
      <c r="E20" s="147"/>
      <c r="F20" s="148"/>
      <c r="G20" s="149"/>
      <c r="H20" s="150"/>
      <c r="I20" s="374"/>
      <c r="J20" s="151"/>
    </row>
    <row r="21" spans="1:10" s="78" customFormat="1" ht="15" customHeight="1" thickBot="1">
      <c r="A21" s="85"/>
      <c r="B21" s="154"/>
      <c r="C21" s="84"/>
      <c r="D21" s="155"/>
      <c r="E21" s="156"/>
      <c r="F21" s="157"/>
      <c r="G21" s="149"/>
      <c r="H21" s="158"/>
      <c r="I21" s="375"/>
      <c r="J21" s="160"/>
    </row>
    <row r="22" spans="7:9" ht="12.75">
      <c r="G22" s="159"/>
      <c r="I22" s="159"/>
    </row>
    <row r="23" spans="1:9" s="88" customFormat="1" ht="12.75" customHeight="1">
      <c r="A23" s="87" t="s">
        <v>72</v>
      </c>
      <c r="C23" s="89"/>
      <c r="E23" s="37"/>
      <c r="F23" s="37"/>
      <c r="G23" s="37"/>
      <c r="H23" s="37"/>
      <c r="I23" s="37"/>
    </row>
    <row r="24" spans="1:9" s="88" customFormat="1" ht="12.75" customHeight="1">
      <c r="A24" s="87" t="s">
        <v>75</v>
      </c>
      <c r="C24" s="89"/>
      <c r="E24" s="37"/>
      <c r="F24" s="37"/>
      <c r="G24" s="37"/>
      <c r="H24" s="37"/>
      <c r="I24" s="37"/>
    </row>
    <row r="25" spans="1:9" s="88" customFormat="1" ht="12.75" customHeight="1">
      <c r="A25" s="87" t="s">
        <v>97</v>
      </c>
      <c r="C25" s="89"/>
      <c r="E25" s="37"/>
      <c r="F25" s="37"/>
      <c r="G25" s="37"/>
      <c r="H25" s="37"/>
      <c r="I25" s="37"/>
    </row>
    <row r="26" spans="1:9" s="88" customFormat="1" ht="12.75" customHeight="1">
      <c r="A26" s="87" t="s">
        <v>98</v>
      </c>
      <c r="C26" s="89"/>
      <c r="E26" s="37"/>
      <c r="F26" s="37"/>
      <c r="G26" s="37"/>
      <c r="H26" s="37"/>
      <c r="I26" s="37"/>
    </row>
    <row r="27" ht="12.75" customHeight="1"/>
    <row r="28" ht="12.75" customHeight="1"/>
    <row r="32" spans="1:12" ht="17.25" customHeight="1">
      <c r="A32" s="331"/>
      <c r="B32" s="332" t="s">
        <v>23</v>
      </c>
      <c r="C32" s="199" t="s">
        <v>8</v>
      </c>
      <c r="D32" s="323" t="s">
        <v>124</v>
      </c>
      <c r="E32" s="324"/>
      <c r="F32" s="332" t="s">
        <v>24</v>
      </c>
      <c r="G32" s="333"/>
      <c r="H32" s="334"/>
      <c r="I32" s="199" t="s">
        <v>8</v>
      </c>
      <c r="J32" s="200" t="s">
        <v>130</v>
      </c>
      <c r="K32" s="322"/>
      <c r="L32" s="322"/>
    </row>
    <row r="33" spans="1:12" ht="16.5">
      <c r="A33" s="331"/>
      <c r="B33" s="335"/>
      <c r="C33" s="199" t="s">
        <v>25</v>
      </c>
      <c r="D33" s="323"/>
      <c r="E33" s="324"/>
      <c r="F33" s="335"/>
      <c r="G33" s="336"/>
      <c r="H33" s="337"/>
      <c r="I33" s="199" t="s">
        <v>25</v>
      </c>
      <c r="J33" s="200"/>
      <c r="K33" s="322"/>
      <c r="L33" s="322"/>
    </row>
    <row r="34" spans="1:12" ht="33" customHeight="1">
      <c r="A34" s="331"/>
      <c r="B34" s="338"/>
      <c r="C34" s="199" t="s">
        <v>26</v>
      </c>
      <c r="D34" s="285" t="s">
        <v>134</v>
      </c>
      <c r="E34" s="286"/>
      <c r="F34" s="338"/>
      <c r="G34" s="339"/>
      <c r="H34" s="340"/>
      <c r="I34" s="199" t="s">
        <v>26</v>
      </c>
      <c r="J34" s="200" t="s">
        <v>134</v>
      </c>
      <c r="K34" s="322"/>
      <c r="L34" s="322"/>
    </row>
  </sheetData>
  <sheetProtection/>
  <mergeCells count="12">
    <mergeCell ref="D7:I7"/>
    <mergeCell ref="D5:I5"/>
    <mergeCell ref="A32:A34"/>
    <mergeCell ref="F32:H34"/>
    <mergeCell ref="B32:B34"/>
    <mergeCell ref="D32:E32"/>
    <mergeCell ref="K32:L32"/>
    <mergeCell ref="D33:E33"/>
    <mergeCell ref="K33:L33"/>
    <mergeCell ref="D34:E34"/>
    <mergeCell ref="K34:L34"/>
    <mergeCell ref="A8:B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="90" zoomScaleNormal="90" zoomScalePageLayoutView="0" workbookViewId="0" topLeftCell="A4">
      <selection activeCell="K33" sqref="K33"/>
    </sheetView>
  </sheetViews>
  <sheetFormatPr defaultColWidth="9.140625" defaultRowHeight="12.75"/>
  <cols>
    <col min="1" max="1" width="13.00390625" style="92" customWidth="1"/>
    <col min="2" max="2" width="19.421875" style="92" customWidth="1"/>
    <col min="3" max="3" width="14.140625" style="92" customWidth="1"/>
    <col min="4" max="4" width="15.421875" style="92" customWidth="1"/>
    <col min="5" max="5" width="17.421875" style="92" customWidth="1"/>
    <col min="6" max="6" width="17.57421875" style="92" customWidth="1"/>
    <col min="7" max="7" width="19.7109375" style="92" customWidth="1"/>
    <col min="8" max="8" width="21.8515625" style="92" customWidth="1"/>
    <col min="9" max="9" width="24.8515625" style="92" customWidth="1"/>
    <col min="10" max="10" width="29.00390625" style="92" customWidth="1"/>
    <col min="11" max="11" width="25.140625" style="92" customWidth="1"/>
    <col min="12" max="12" width="14.421875" style="92" customWidth="1"/>
    <col min="13" max="16384" width="9.140625" style="92" customWidth="1"/>
  </cols>
  <sheetData>
    <row r="2" spans="1:9" s="101" customFormat="1" ht="18">
      <c r="A2" s="237" t="s">
        <v>86</v>
      </c>
      <c r="C2" s="102"/>
      <c r="G2" s="103"/>
      <c r="H2" s="103"/>
      <c r="I2" s="103"/>
    </row>
    <row r="3" spans="1:9" s="96" customFormat="1" ht="18">
      <c r="A3" s="238"/>
      <c r="G3" s="97"/>
      <c r="H3" s="97"/>
      <c r="I3" s="97"/>
    </row>
    <row r="4" spans="1:9" s="99" customFormat="1" ht="18">
      <c r="A4" s="239" t="s">
        <v>65</v>
      </c>
      <c r="C4" s="98"/>
      <c r="G4" s="100"/>
      <c r="H4" s="100"/>
      <c r="I4" s="100"/>
    </row>
    <row r="5" spans="3:9" ht="13.5" thickBot="1">
      <c r="C5" s="91"/>
      <c r="E5" s="91"/>
      <c r="F5" s="91"/>
      <c r="G5" s="93"/>
      <c r="H5" s="93"/>
      <c r="I5" s="93"/>
    </row>
    <row r="6" spans="1:11" ht="37.5" customHeight="1">
      <c r="A6" s="350" t="s">
        <v>36</v>
      </c>
      <c r="B6" s="367" t="s">
        <v>45</v>
      </c>
      <c r="C6" s="240" t="s">
        <v>46</v>
      </c>
      <c r="D6" s="240" t="s">
        <v>47</v>
      </c>
      <c r="E6" s="240" t="s">
        <v>63</v>
      </c>
      <c r="F6" s="240" t="s">
        <v>116</v>
      </c>
      <c r="G6" s="367" t="s">
        <v>125</v>
      </c>
      <c r="H6" s="367" t="s">
        <v>50</v>
      </c>
      <c r="I6" s="367" t="s">
        <v>64</v>
      </c>
      <c r="J6" s="367" t="s">
        <v>51</v>
      </c>
      <c r="K6" s="362" t="s">
        <v>30</v>
      </c>
    </row>
    <row r="7" spans="1:11" ht="15" customHeight="1">
      <c r="A7" s="351"/>
      <c r="B7" s="365"/>
      <c r="C7" s="241" t="s">
        <v>31</v>
      </c>
      <c r="D7" s="241" t="s">
        <v>52</v>
      </c>
      <c r="E7" s="241" t="s">
        <v>52</v>
      </c>
      <c r="F7" s="365" t="s">
        <v>33</v>
      </c>
      <c r="G7" s="365"/>
      <c r="H7" s="365"/>
      <c r="I7" s="365"/>
      <c r="J7" s="365"/>
      <c r="K7" s="363"/>
    </row>
    <row r="8" spans="1:11" ht="32.25" customHeight="1" thickBot="1">
      <c r="A8" s="352"/>
      <c r="B8" s="366"/>
      <c r="C8" s="242" t="s">
        <v>32</v>
      </c>
      <c r="D8" s="242" t="s">
        <v>32</v>
      </c>
      <c r="E8" s="242" t="s">
        <v>32</v>
      </c>
      <c r="F8" s="366"/>
      <c r="G8" s="366"/>
      <c r="H8" s="366"/>
      <c r="I8" s="366"/>
      <c r="J8" s="366"/>
      <c r="K8" s="364"/>
    </row>
    <row r="9" spans="1:11" ht="60">
      <c r="A9" s="377" t="s">
        <v>152</v>
      </c>
      <c r="B9" s="378" t="s">
        <v>153</v>
      </c>
      <c r="C9" s="378"/>
      <c r="D9" s="378"/>
      <c r="E9" s="378"/>
      <c r="F9" s="378"/>
      <c r="G9" s="379">
        <v>9296.667</v>
      </c>
      <c r="H9" s="378">
        <v>0</v>
      </c>
      <c r="I9" s="378">
        <v>0</v>
      </c>
      <c r="J9" s="378">
        <v>0</v>
      </c>
      <c r="K9" s="380" t="s">
        <v>147</v>
      </c>
    </row>
    <row r="10" spans="1:11" ht="75">
      <c r="A10" s="243" t="s">
        <v>126</v>
      </c>
      <c r="B10" s="244" t="s">
        <v>127</v>
      </c>
      <c r="C10" s="244"/>
      <c r="D10" s="244"/>
      <c r="E10" s="244"/>
      <c r="F10" s="244"/>
      <c r="G10" s="244">
        <v>700</v>
      </c>
      <c r="H10" s="244">
        <v>699.996</v>
      </c>
      <c r="I10" s="244">
        <v>699.996</v>
      </c>
      <c r="J10" s="244">
        <v>699.996</v>
      </c>
      <c r="K10" s="245" t="s">
        <v>128</v>
      </c>
    </row>
    <row r="11" spans="1:11" ht="15.75" thickBot="1">
      <c r="A11" s="246" t="s">
        <v>117</v>
      </c>
      <c r="B11" s="247" t="s">
        <v>118</v>
      </c>
      <c r="C11" s="247">
        <f>956+3.333</f>
        <v>959.333</v>
      </c>
      <c r="D11" s="247">
        <v>2017</v>
      </c>
      <c r="E11" s="247">
        <v>2018</v>
      </c>
      <c r="F11" s="247"/>
      <c r="G11" s="247">
        <v>3.333</v>
      </c>
      <c r="H11" s="247"/>
      <c r="I11" s="247"/>
      <c r="J11" s="247"/>
      <c r="K11" s="381"/>
    </row>
    <row r="12" spans="1:9" ht="12.75">
      <c r="A12" s="93"/>
      <c r="B12" s="93"/>
      <c r="C12" s="93"/>
      <c r="D12" s="93"/>
      <c r="E12" s="93"/>
      <c r="F12" s="93"/>
      <c r="G12" s="93"/>
      <c r="H12" s="93"/>
      <c r="I12" s="93"/>
    </row>
    <row r="13" spans="5:9" ht="12.75">
      <c r="E13" s="93"/>
      <c r="F13" s="93"/>
      <c r="G13" s="93"/>
      <c r="H13" s="93"/>
      <c r="I13" s="93"/>
    </row>
    <row r="14" spans="7:9" ht="12.75" customHeight="1">
      <c r="G14" s="93"/>
      <c r="H14" s="93"/>
      <c r="I14" s="93"/>
    </row>
    <row r="15" spans="1:9" s="99" customFormat="1" ht="15.75">
      <c r="A15" s="248" t="s">
        <v>66</v>
      </c>
      <c r="G15" s="100"/>
      <c r="H15" s="100"/>
      <c r="I15" s="100"/>
    </row>
    <row r="16" spans="3:9" ht="16.5" thickBot="1">
      <c r="C16" s="104"/>
      <c r="D16" s="94"/>
      <c r="E16" s="91"/>
      <c r="F16" s="91"/>
      <c r="G16" s="94"/>
      <c r="H16" s="95"/>
      <c r="I16" s="95"/>
    </row>
    <row r="17" spans="1:12" ht="18.75" customHeight="1">
      <c r="A17" s="353" t="s">
        <v>36</v>
      </c>
      <c r="B17" s="356" t="s">
        <v>45</v>
      </c>
      <c r="C17" s="114" t="s">
        <v>34</v>
      </c>
      <c r="D17" s="114" t="s">
        <v>46</v>
      </c>
      <c r="E17" s="114" t="s">
        <v>47</v>
      </c>
      <c r="F17" s="114" t="s">
        <v>48</v>
      </c>
      <c r="G17" s="114" t="s">
        <v>37</v>
      </c>
      <c r="H17" s="356" t="s">
        <v>49</v>
      </c>
      <c r="I17" s="356" t="s">
        <v>159</v>
      </c>
      <c r="J17" s="356" t="s">
        <v>50</v>
      </c>
      <c r="K17" s="356" t="s">
        <v>51</v>
      </c>
      <c r="L17" s="359" t="s">
        <v>30</v>
      </c>
    </row>
    <row r="18" spans="1:12" ht="12.75">
      <c r="A18" s="354"/>
      <c r="B18" s="357"/>
      <c r="C18" s="90" t="s">
        <v>35</v>
      </c>
      <c r="D18" s="90" t="s">
        <v>31</v>
      </c>
      <c r="E18" s="90" t="s">
        <v>52</v>
      </c>
      <c r="F18" s="90" t="s">
        <v>52</v>
      </c>
      <c r="G18" s="90" t="s">
        <v>33</v>
      </c>
      <c r="H18" s="357"/>
      <c r="I18" s="357"/>
      <c r="J18" s="357"/>
      <c r="K18" s="357"/>
      <c r="L18" s="360"/>
    </row>
    <row r="19" spans="1:12" ht="13.5" thickBot="1">
      <c r="A19" s="355"/>
      <c r="B19" s="358"/>
      <c r="C19" s="115"/>
      <c r="D19" s="115" t="s">
        <v>32</v>
      </c>
      <c r="E19" s="115" t="s">
        <v>32</v>
      </c>
      <c r="F19" s="115" t="s">
        <v>32</v>
      </c>
      <c r="G19" s="115"/>
      <c r="H19" s="358"/>
      <c r="I19" s="358"/>
      <c r="J19" s="358"/>
      <c r="K19" s="358"/>
      <c r="L19" s="361"/>
    </row>
    <row r="20" spans="1:12" ht="12.7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2" ht="12.7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1:12" ht="12.7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3.5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7" spans="1:9" ht="15">
      <c r="A27" s="341" t="s">
        <v>23</v>
      </c>
      <c r="B27" s="342"/>
      <c r="C27" s="236" t="s">
        <v>8</v>
      </c>
      <c r="D27" s="285" t="s">
        <v>124</v>
      </c>
      <c r="E27" s="286"/>
      <c r="F27" s="347" t="s">
        <v>24</v>
      </c>
      <c r="G27" s="236" t="s">
        <v>8</v>
      </c>
      <c r="H27" s="285" t="s">
        <v>130</v>
      </c>
      <c r="I27" s="286"/>
    </row>
    <row r="28" spans="1:9" ht="15">
      <c r="A28" s="343"/>
      <c r="B28" s="344"/>
      <c r="C28" s="236" t="s">
        <v>25</v>
      </c>
      <c r="D28" s="285"/>
      <c r="E28" s="286"/>
      <c r="F28" s="348"/>
      <c r="G28" s="236" t="s">
        <v>25</v>
      </c>
      <c r="H28" s="285"/>
      <c r="I28" s="286"/>
    </row>
    <row r="29" spans="1:9" ht="15">
      <c r="A29" s="345"/>
      <c r="B29" s="346"/>
      <c r="C29" s="236" t="s">
        <v>26</v>
      </c>
      <c r="D29" s="285" t="s">
        <v>134</v>
      </c>
      <c r="E29" s="286"/>
      <c r="F29" s="349"/>
      <c r="G29" s="236" t="s">
        <v>26</v>
      </c>
      <c r="H29" s="285" t="s">
        <v>134</v>
      </c>
      <c r="I29" s="286"/>
    </row>
  </sheetData>
  <sheetProtection/>
  <mergeCells count="23">
    <mergeCell ref="L17:L19"/>
    <mergeCell ref="K6:K8"/>
    <mergeCell ref="F7:F8"/>
    <mergeCell ref="K17:K19"/>
    <mergeCell ref="B6:B8"/>
    <mergeCell ref="G6:G8"/>
    <mergeCell ref="H6:H8"/>
    <mergeCell ref="I6:I8"/>
    <mergeCell ref="J6:J8"/>
    <mergeCell ref="A6:A8"/>
    <mergeCell ref="A17:A19"/>
    <mergeCell ref="B17:B19"/>
    <mergeCell ref="H17:H19"/>
    <mergeCell ref="I17:I19"/>
    <mergeCell ref="J17:J19"/>
    <mergeCell ref="A27:B29"/>
    <mergeCell ref="D27:E27"/>
    <mergeCell ref="F27:F29"/>
    <mergeCell ref="H27:I27"/>
    <mergeCell ref="D28:E28"/>
    <mergeCell ref="H28:I28"/>
    <mergeCell ref="D29:E29"/>
    <mergeCell ref="H29:I2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2017-09-08T08:15:05Z</cp:lastPrinted>
  <dcterms:created xsi:type="dcterms:W3CDTF">2006-01-12T07:01:41Z</dcterms:created>
  <dcterms:modified xsi:type="dcterms:W3CDTF">2018-10-23T14:14:42Z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