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225" windowWidth="15480" windowHeight="594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3'!$A$1:$S$41</definedName>
    <definedName name="_xlnm.Print_Area" localSheetId="3">'Aneksi nr. 4'!$A$1:$J$43</definedName>
    <definedName name="_xlnm.Print_Area" localSheetId="4">'Aneksi nr. 5'!$A$1:$L$44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4.xml><?xml version="1.0" encoding="utf-8"?>
<comments xmlns="http://schemas.openxmlformats.org/spreadsheetml/2006/main">
  <authors>
    <author>Avidana</author>
  </authors>
  <commentList>
    <comment ref="D27" authorId="0">
      <text>
        <r>
          <rPr>
            <b/>
            <sz val="9"/>
            <rFont val="Tahoma"/>
            <family val="2"/>
          </rPr>
          <t>Avidana:</t>
        </r>
        <r>
          <rPr>
            <sz val="9"/>
            <rFont val="Tahoma"/>
            <family val="2"/>
          </rPr>
          <t xml:space="preserve">
ievp lezhe +spitali+vaqarr</t>
        </r>
      </text>
    </comment>
  </commentList>
</comments>
</file>

<file path=xl/sharedStrings.xml><?xml version="1.0" encoding="utf-8"?>
<sst xmlns="http://schemas.openxmlformats.org/spreadsheetml/2006/main" count="480" uniqueCount="312">
  <si>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</si>
  <si>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</si>
  <si>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</si>
  <si>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</si>
  <si>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</si>
  <si>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</si>
  <si>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</si>
  <si>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</si>
  <si>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</si>
  <si>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</si>
  <si>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</si>
  <si>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</si>
  <si>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</si>
  <si>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</si>
  <si>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</si>
  <si>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</si>
  <si>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</si>
  <si>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</si>
  <si>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</si>
  <si>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</si>
  <si>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</si>
  <si>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</si>
  <si>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</si>
  <si>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</si>
  <si>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</si>
  <si>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</si>
  <si>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</si>
  <si>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</si>
  <si>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</si>
  <si>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</si>
  <si>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Programet</t>
  </si>
  <si>
    <t>PBA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</si>
  <si>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</si>
  <si>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</si>
  <si>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</si>
  <si>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</si>
  <si>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</si>
  <si>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</si>
  <si>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</si>
  <si>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</si>
  <si>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</si>
  <si>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</si>
  <si>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</si>
  <si>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</si>
  <si>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</si>
  <si>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</si>
  <si>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</si>
  <si>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</si>
  <si>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</si>
  <si>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</si>
  <si>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</si>
  <si>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</si>
  <si>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</si>
  <si>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</si>
  <si>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</si>
  <si>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</si>
  <si>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</si>
  <si>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</si>
  <si>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</si>
  <si>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</si>
  <si>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</si>
  <si>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</si>
  <si>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</si>
  <si>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</si>
  <si>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</si>
  <si>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</si>
  <si>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</si>
  <si>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</si>
  <si>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</si>
  <si>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</si>
  <si>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</si>
  <si>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</si>
  <si>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</si>
  <si>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</si>
  <si>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</si>
  <si>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</si>
  <si>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</si>
  <si>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</si>
  <si>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</si>
  <si>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</si>
  <si>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</si>
  <si>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.....</t>
  </si>
  <si>
    <t>Kodi i
Treguesit te Performances/Produktit</t>
  </si>
  <si>
    <t>% e realizimit te Treguesit te Performances/Produktit</t>
  </si>
  <si>
    <t>F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</si>
  <si>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</si>
  <si>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</si>
  <si>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</si>
  <si>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</si>
  <si>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</si>
  <si>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</si>
  <si>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</si>
  <si>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</si>
  <si>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</si>
  <si>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</si>
  <si>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</si>
  <si>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</si>
  <si>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</si>
  <si>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</si>
  <si>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</si>
  <si>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</si>
  <si>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</si>
  <si>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</si>
  <si>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</si>
  <si>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</si>
  <si>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</si>
  <si>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</si>
  <si>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</si>
  <si>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</si>
  <si>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>Sistemi i Burgjeve</t>
  </si>
  <si>
    <t>03440</t>
  </si>
  <si>
    <t>1014</t>
  </si>
  <si>
    <t>.03440</t>
  </si>
  <si>
    <t>Trajtimi me normë ushqimore i të dënuarve dhe p/burgosurve</t>
  </si>
  <si>
    <t>Nr. të burgosur të trajtuar /muaj</t>
  </si>
  <si>
    <t>Staf i trainuar nga qëndra e trainimit</t>
  </si>
  <si>
    <t>Nr. punonjësish i trainuar</t>
  </si>
  <si>
    <t>Të dënuar të trajtuar me shërbim shëndetsor</t>
  </si>
  <si>
    <t>Nr. të trajtuar të sëmurë /muaj</t>
  </si>
  <si>
    <t>G</t>
  </si>
  <si>
    <t>Trajtimi i te denuarve te mitur ne ambjente te pershtatshme te vuajtjes se denimit</t>
  </si>
  <si>
    <t>Nr.te mitur  të trajtuar të  /muaj</t>
  </si>
  <si>
    <t>H</t>
  </si>
  <si>
    <t>Trajtimi i te denuarve femra me kushte te vecanta ne ambjentet e vuajtjes se denimit</t>
  </si>
  <si>
    <t>Nr.denuara femra  të trajtuar në /muaj</t>
  </si>
  <si>
    <t>Mundësimi i programeve të reja  të kualifikimit dhe punësimit për të dënuarat femra (Punonjësit social)</t>
  </si>
  <si>
    <t>Nr.programesh ne vit</t>
  </si>
  <si>
    <t>Personel i punesuar femra ne sistemin e burgjeve ne funksion te trajtimit te te denuarve</t>
  </si>
  <si>
    <t>Nr. punonjesish femra/muaj</t>
  </si>
  <si>
    <t>Mbajtja e të burgosurve dhe p/burgosurve në kushte sigurie nga trupa policore</t>
  </si>
  <si>
    <t xml:space="preserve">Nr. punonjësish me uniformë </t>
  </si>
  <si>
    <t>Drejtimi dhe zhvillimi normal i aktivitetit për mirfunksionimin e përgjithshëm të sistemit të burgjeve</t>
  </si>
  <si>
    <t xml:space="preserve">Nr. institucionesh </t>
  </si>
  <si>
    <t>Realizimi i Anetaresimit  ne Organizaten Evropiane te burgjeve</t>
  </si>
  <si>
    <t>Nr.procesi</t>
  </si>
  <si>
    <t>Nr. projektesh</t>
  </si>
  <si>
    <t>Rritje Kapacitet te Burgjeve (IEVP 313)</t>
  </si>
  <si>
    <t>Nr.institucioni</t>
  </si>
  <si>
    <t>Informatizimi i DPB, sistemi i informatizimit të kartave të të dënuarve</t>
  </si>
  <si>
    <t>Nr.projektesh</t>
  </si>
  <si>
    <t>J</t>
  </si>
  <si>
    <t>K</t>
  </si>
  <si>
    <t>L</t>
  </si>
  <si>
    <t>Nr.set pajisjesh</t>
  </si>
  <si>
    <t xml:space="preserve">Blerje  Mjete transporti per Sistemin e Burgjeve </t>
  </si>
  <si>
    <t>Nr.automjetesh</t>
  </si>
  <si>
    <t>Kosto lokale,Hapja e Burgjeve te reja (Burgu shkoder)</t>
  </si>
  <si>
    <t>M</t>
  </si>
  <si>
    <t>N</t>
  </si>
  <si>
    <t>O</t>
  </si>
  <si>
    <t>P</t>
  </si>
  <si>
    <t>R</t>
  </si>
  <si>
    <t>Çdo muaj janë trajtuar të dënuarit që kanë mjekim të vazhdueshëm dhe raste të tjera të përkohshme.</t>
  </si>
  <si>
    <t>Programet e kualifikimit profesional vijojnë normalisht sipas programit të miratuar në fillim të vitit.</t>
  </si>
  <si>
    <t>IPA</t>
  </si>
  <si>
    <t>GM14022</t>
  </si>
  <si>
    <t>M140256</t>
  </si>
  <si>
    <t>M140278</t>
  </si>
  <si>
    <t>Informatizimi i D:P:Burgjeve sistemi i informatizimit te kartelave te te denuarve kontrate 5 vjecare(2016-2020)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</si>
  <si>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</si>
  <si>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>Përmirësimi i infrastrukturës dhe elementeve të sigurisë për trajtimin e të dënuarve dhe të paraburgosurve sipas standarteve të përafruara me standartet e BE-s, përmirësimi i kushteve të jetës dhe shëndetit dhe krijimi i konditave për rehabilitimin e të dënuarve dhe përgatitjen e tyre për ri-integrim në shoqëri, krijimi i strukturave dhe kushteve të posaçme për rehabilitimin e të burgosurave femra, modernizimi i sistemit të komunikimit nëpërmjet paisjeve dhe teknologjisë së informacionit. Rritja e përgjegjshmërisë dhe profesionalizmit, nëpërmjet rritjes së numrit të inspektimeve, dhe kualifikimit profesional (trajnimet) si dhe krijimi i kushteve optimale te punes per personelin e sistemit te burgjeve vecanerisht femra me qellim ofrimin e nje sherbimi sa me te mire dhe brenda standarteve te BE.</t>
  </si>
  <si>
    <t xml:space="preserve">Objektivi 3 </t>
  </si>
  <si>
    <t xml:space="preserve">Objektivi 4 </t>
  </si>
  <si>
    <t>Objektivi 6</t>
  </si>
  <si>
    <t>4).Krijimi i kushteve të punës permes permiresimit te infrastruktures për personelin femer në Sistemin e Burgjeve</t>
  </si>
  <si>
    <t>1). Mbajtja e të burgosurve dhe paraburgosurve në kushte të përshtatshme sigurie dhe strehimi,</t>
  </si>
  <si>
    <t xml:space="preserve">2). Trajtimi human i të dënuarve dhe paraburgosurve, nëpërmjet mbajtjes së normës ushqimore për të dënuarit e papunësuar dhe të miturit në 2615 kalori, për të dënuarit e sëmurë në 3345 kalori. </t>
  </si>
  <si>
    <t>3)Rritja profesionale e stafit që shërben në Sistemin e Burgjeve nepermjet  trajnimit te stafit ne  37%</t>
  </si>
  <si>
    <t>2)Trajtimi human i të dënuarve dhe paraburgosurve, nëpërmjet shërbimit shëndetësor për të semur</t>
  </si>
  <si>
    <t>2)Trajtimi human i të miturve sipas standarteve të përafruara me standartet e BEdhe përgatitjen e tyre për ri-integrim në shoqëri,</t>
  </si>
  <si>
    <t>5) Trajtimi human i të denuarave femra,Rritja ne 4 e programeve te punesimit dhe te kualifikimit per te denuarat femra.</t>
  </si>
  <si>
    <t>6)Përmirësimi i infrastrukturës dhe elementeve të sigurisë për trajtimin e të dënuarve dhe të paraburgosurve sipas standarteve të përafruara me standartet e BE-s</t>
  </si>
  <si>
    <t xml:space="preserve">Objektivi 1 </t>
  </si>
  <si>
    <t xml:space="preserve">Objektivi 2,1 </t>
  </si>
  <si>
    <t xml:space="preserve">Objektivi 2,2 </t>
  </si>
  <si>
    <t>Objektivi 2,3</t>
  </si>
  <si>
    <t>Objektivi 5</t>
  </si>
  <si>
    <r>
      <rPr>
        <b/>
        <i/>
        <sz val="10"/>
        <rFont val="Arial"/>
        <family val="2"/>
      </rPr>
      <t>Produkti "H</t>
    </r>
    <r>
      <rPr>
        <b/>
        <sz val="10"/>
        <rFont val="Arial"/>
        <family val="2"/>
      </rPr>
      <t xml:space="preserve"> ˝eshte realizuar ne masen .100%.</t>
    </r>
  </si>
  <si>
    <r>
      <rPr>
        <b/>
        <i/>
        <sz val="10"/>
        <rFont val="Arial"/>
        <family val="2"/>
      </rPr>
      <t>Produkti "E"</t>
    </r>
    <r>
      <rPr>
        <i/>
        <sz val="10"/>
        <rFont val="Arial"/>
        <family val="2"/>
      </rPr>
      <t xml:space="preserve"> eshte realizuar ne masen .100%.
Aktiviteti ka vazhduar normalisht ne ruajtjen dhe akomodimine te denuarve/paraburgimeve.</t>
    </r>
  </si>
  <si>
    <t>Projekte te perftuara per sistemin e burgjeve</t>
  </si>
  <si>
    <t>Partneritet për projektin e binjakëzimit të të miturve IEVP Lezhë,  per te miturit lezhe nderimi I sheshit te ajrimit</t>
  </si>
  <si>
    <t>Rikonstruksion I Magazinavete ushqimeve ne IEVP.Vaqarr,</t>
  </si>
  <si>
    <t>M140027</t>
  </si>
  <si>
    <t>Studim projektim per projekte te ndryshme per SB</t>
  </si>
  <si>
    <t xml:space="preserve">FH </t>
  </si>
  <si>
    <t>ok</t>
  </si>
  <si>
    <t>Ka vazhduar puna e trupes policire normalisht</t>
  </si>
  <si>
    <t>Nr.sistemesh</t>
  </si>
  <si>
    <t>Emri  ARBEN ÇUKO</t>
  </si>
  <si>
    <t>ARBEN ÇUKO</t>
  </si>
  <si>
    <t>Emri ARBEN ÇUKO</t>
  </si>
  <si>
    <t>Eshte realizuar kryerja e punimeve  ,vazhdon investimi  per marjen në dorëzim përfundimtar per 2018</t>
  </si>
  <si>
    <t>Eshte ne realizuar mirembajta e sitemit Web ,vazhdon mirembajtja edhe  ne  2018</t>
  </si>
  <si>
    <t>Nr.set pajisjesh/instut</t>
  </si>
  <si>
    <r>
      <t xml:space="preserve">536 gra </t>
    </r>
    <r>
      <rPr>
        <sz val="10"/>
        <color indexed="9"/>
        <rFont val="Arial"/>
        <family val="2"/>
      </rPr>
      <t>me organiken aktuale</t>
    </r>
  </si>
  <si>
    <t>Nr. /denuarve te trajtuar  ne SB</t>
  </si>
  <si>
    <t>Te gjitha Ievp kane funksionuar normalisht ne aktivitetin e tyre ne trajtimin e te denuarve</t>
  </si>
  <si>
    <t>Plan Fillestar Viti 2018</t>
  </si>
  <si>
    <t>Plan i Rishikuar Viti 2018</t>
  </si>
  <si>
    <t>i vitit paraardhes
Viti 2017</t>
  </si>
  <si>
    <t>Plan                   Viti 2018</t>
  </si>
  <si>
    <t>Data 22,05,2018</t>
  </si>
  <si>
    <t>Sasia Faktike        ( Viti  2017)</t>
  </si>
  <si>
    <t>Shpenzimet  faktike
(Viti 2017)</t>
  </si>
  <si>
    <t>Kosto per Njesi (viti 2017)</t>
  </si>
  <si>
    <t>Sasia e ( 4 mujori I pare I vitit 2018)</t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</si>
  <si>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2018)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</si>
  <si>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2018)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</si>
  <si>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2018)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</si>
  <si>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2018)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</si>
  <si>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</si>
  <si>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</si>
  <si>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2018)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</si>
  <si>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4 mujor </t>
    </r>
    <r>
      <rPr>
        <b/>
        <sz val="8"/>
        <rFont val="Arial"/>
        <family val="2"/>
      </rPr>
      <t>te vitit 2018)</t>
    </r>
  </si>
  <si>
    <t xml:space="preserve">Ne fillim te vitit Rezulton nje ulje e Nr. të të dënuarve  prej 100 veta ,si rezultat i hyrje -daljeve per 4 mujorin e pare 2018, </t>
  </si>
  <si>
    <t>Trajnimi vijon sipas programit të miratuar në fillim të vitit 2018.</t>
  </si>
  <si>
    <t>Numri i të dënurve të mitur është ulur për shkak të daljeve nga  institucionet e të miturve, sipas V.te gjykatave.</t>
  </si>
  <si>
    <t>Rezulton një rritje e e nr. të të dënuarve si rezultat i hyrjeve në 4-mujorin e parë të vitit. 2018</t>
  </si>
  <si>
    <t>Vazhdojne proçedurat e rekrutimit nga Dep. Admin.Publike. Dhe rekrutimit t♪ stafit polivor për vendet vakante.</t>
  </si>
  <si>
    <t>Nuk është bërë pagesa e tarifës përkatëse ,pasi nuk ka ardhe akoma fatura.</t>
  </si>
  <si>
    <t xml:space="preserve">Janë në proces tenderimi  projektet  e planifikuar </t>
  </si>
  <si>
    <t>Eshte realizuar investimi per projektet  e planifikuar per shkodren,perfunduar ne 2017</t>
  </si>
  <si>
    <t xml:space="preserve">TVSH detyrim doganor per burgun e ri shkoder(detyrim I mbartur </t>
  </si>
  <si>
    <t>Rpriet Fatura nga Ministria e Drejtesise per detyrimin e mbartiur te TVSH-se</t>
  </si>
  <si>
    <t>Eshte realizuar projekti sipas    planifikimit,ka perfunduar ne vitin 2017</t>
  </si>
  <si>
    <t>Blerje Pajisje sigurie, monitotrimi per Sistemin e Burgjeve dhe pajisje logjistike (detyrime te mbartura)</t>
  </si>
  <si>
    <t>Eshte likujduar detyrimi  i mbartur nga viti 2017 plotësisht</t>
  </si>
  <si>
    <t>Blerje Pajisje sigurie, monitotrimi,logjistike ,shendetesore  per Sistemin e Burgjeve</t>
  </si>
  <si>
    <t xml:space="preserve">Janë në proces tenderimi  pajisjet  e planifikuara </t>
  </si>
  <si>
    <t>Janë në proces tenderimi  tek MB,njesia e perqendruar</t>
  </si>
  <si>
    <t>Rikonstruksion I rrjeteve elektrike,rrjetit te brendshem te furnizimit me uje dhe dhomes se ngrohjes ne spitalin e burgjeve,</t>
  </si>
  <si>
    <t>Nr.institucionesh</t>
  </si>
  <si>
    <t>Mobilimi i IEVP-se Jordan Misja,per objektin e ri te investuar  qe po perfiundon</t>
  </si>
  <si>
    <t>Nr/sistemesh</t>
  </si>
  <si>
    <t>Sisteme informatizimi e databese per ruajtjen e te dhenave ne SB</t>
  </si>
  <si>
    <t xml:space="preserve">Janë në proces tenderimi  </t>
  </si>
  <si>
    <r>
      <t xml:space="preserve">Niveli faktik i  vitit </t>
    </r>
    <r>
      <rPr>
        <b/>
        <u val="single"/>
        <sz val="10"/>
        <color indexed="60"/>
        <rFont val="Calibri"/>
        <family val="2"/>
      </rPr>
      <t>2017</t>
    </r>
  </si>
  <si>
    <r>
      <t xml:space="preserve">Niveli i planifikuar ne vitin </t>
    </r>
    <r>
      <rPr>
        <b/>
        <u val="single"/>
        <sz val="10"/>
        <color indexed="60"/>
        <rFont val="Calibri"/>
        <family val="2"/>
      </rPr>
      <t>2018</t>
    </r>
  </si>
  <si>
    <r>
      <t xml:space="preserve">Niveli i rishikuar ne vitin </t>
    </r>
    <r>
      <rPr>
        <b/>
        <u val="single"/>
        <sz val="10"/>
        <color indexed="60"/>
        <rFont val="Calibri"/>
        <family val="2"/>
      </rPr>
      <t>2018</t>
    </r>
  </si>
  <si>
    <t>Periudha e Raportimit:  viti 2018</t>
  </si>
  <si>
    <r>
      <rPr>
        <b/>
        <i/>
        <sz val="10"/>
        <rFont val="Arial"/>
        <family val="2"/>
      </rPr>
      <t>Produkti"A"</t>
    </r>
    <r>
      <rPr>
        <i/>
        <sz val="10"/>
        <rFont val="Arial"/>
        <family val="2"/>
      </rPr>
      <t xml:space="preserve"> eshte realizuar ne masen 96%.Ne realizimin e ketij treguesi objektivi rezulton nje ulje e Nr. të të dënuarve   si rezultat i daljeve (burgosur/paraburgosur) sipas vendimeve te gjykates gjate ketij 4 mujori</t>
    </r>
  </si>
  <si>
    <r>
      <t xml:space="preserve">Niveli faktik ne fund te vitit </t>
    </r>
    <r>
      <rPr>
        <b/>
        <u val="single"/>
        <sz val="10"/>
        <color indexed="60"/>
        <rFont val="Calibri"/>
        <family val="2"/>
      </rPr>
      <t>2018</t>
    </r>
  </si>
  <si>
    <r>
      <rPr>
        <b/>
        <i/>
        <sz val="10"/>
        <rFont val="Arial"/>
        <family val="2"/>
      </rPr>
      <t>Produkti "C</t>
    </r>
    <r>
      <rPr>
        <i/>
        <sz val="10"/>
        <rFont val="Arial"/>
        <family val="2"/>
      </rPr>
      <t xml:space="preserve"> eshte realizuar ne masen .100%.
Çdo muaj janë trajtuar të dënuarit që kanë mjekim të vazhdueshëm dhe raste të tjera të përkohshme,Rezulton nje rritje e kesaj kategorie te denuarish per vitin 2018</t>
    </r>
  </si>
  <si>
    <r>
      <rPr>
        <b/>
        <i/>
        <sz val="10"/>
        <rFont val="Arial"/>
        <family val="2"/>
      </rPr>
      <t xml:space="preserve">Produkti "F </t>
    </r>
    <r>
      <rPr>
        <sz val="10"/>
        <rFont val="Arial"/>
        <family val="2"/>
      </rPr>
      <t>eshte realizuar ne masen .79% me sa ishte planifikuar.Realizimi i ketij produkti eshte ne varesisi te hyrje daljeve tete denuarve/parab te mitur</t>
    </r>
  </si>
  <si>
    <r>
      <rPr>
        <b/>
        <i/>
        <sz val="10"/>
        <rFont val="Arial"/>
        <family val="2"/>
      </rPr>
      <t>Produkti "B"</t>
    </r>
    <r>
      <rPr>
        <i/>
        <sz val="10"/>
        <rFont val="Arial"/>
        <family val="2"/>
      </rPr>
      <t xml:space="preserve"> eshte realizuar ne masen .26% per  4 mujorin e pare.Vazhdon trajnimi sipas programit te planifikuar nga stafitrajnues</t>
    </r>
  </si>
  <si>
    <r>
      <rPr>
        <b/>
        <i/>
        <sz val="10"/>
        <rFont val="Arial"/>
        <family val="2"/>
      </rPr>
      <t>Produkti "I"</t>
    </r>
    <r>
      <rPr>
        <i/>
        <sz val="10"/>
        <rFont val="Arial"/>
        <family val="2"/>
      </rPr>
      <t xml:space="preserve"> eshte realizuar ne masen .91%.vazhdon rekrutimi i punonjesve femra
</t>
    </r>
  </si>
  <si>
    <r>
      <rPr>
        <b/>
        <i/>
        <sz val="10"/>
        <rFont val="Arial"/>
        <family val="2"/>
      </rPr>
      <t>Produkti "G˝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eshte realizuar ne masen .95% ne raport me sasine e planifikuar ,kjo si pasoje e hyrje daljeve per kete kategori</t>
    </r>
  </si>
  <si>
    <r>
      <rPr>
        <b/>
        <i/>
        <sz val="9"/>
        <rFont val="Arial"/>
        <family val="2"/>
      </rPr>
      <t>Produkti "O"</t>
    </r>
    <r>
      <rPr>
        <i/>
        <sz val="9"/>
        <rFont val="Arial"/>
        <family val="2"/>
      </rPr>
      <t xml:space="preserve">  realizuar projekti ne masen .0%.eshte ne proces tenderimi 
</t>
    </r>
  </si>
  <si>
    <r>
      <rPr>
        <b/>
        <i/>
        <sz val="10"/>
        <rFont val="Arial"/>
        <family val="2"/>
      </rPr>
      <t>Produkti "B"</t>
    </r>
    <r>
      <rPr>
        <sz val="10"/>
        <rFont val="Arial"/>
        <family val="2"/>
      </rPr>
      <t xml:space="preserve"> eshte realizuar ne masen .89%.Puna   e trupes policore ka vazhduar normalisht,megjithese ka patur mungesa ne organike ne SB</t>
    </r>
  </si>
  <si>
    <r>
      <rPr>
        <b/>
        <i/>
        <sz val="9"/>
        <rFont val="Arial"/>
        <family val="2"/>
      </rPr>
      <t>Produkti "O"</t>
    </r>
    <r>
      <rPr>
        <i/>
        <sz val="9"/>
        <rFont val="Arial"/>
        <family val="2"/>
      </rPr>
      <t xml:space="preserve"> eshte realizuar  projekti ne masen 0%.eshte ne proces te realizimit te investimit per  punimeve e rikonst e ievp 313 sipas planifikimit per vitin 2018
</t>
    </r>
  </si>
  <si>
    <r>
      <rPr>
        <b/>
        <i/>
        <sz val="9"/>
        <rFont val="Arial"/>
        <family val="2"/>
      </rPr>
      <t>Produkti "M"</t>
    </r>
    <r>
      <rPr>
        <i/>
        <sz val="9"/>
        <rFont val="Arial"/>
        <family val="2"/>
      </rPr>
      <t xml:space="preserve"> ka perfunduar investimi i Kostos lokale (per burgun eri shkoder) ne 2017
</t>
    </r>
  </si>
  <si>
    <t>Nr.projekti</t>
  </si>
  <si>
    <r>
      <rPr>
        <b/>
        <i/>
        <sz val="9"/>
        <rFont val="Arial"/>
        <family val="2"/>
      </rPr>
      <t>Produkti "N"</t>
    </r>
    <r>
      <rPr>
        <i/>
        <sz val="9"/>
        <rFont val="Arial"/>
        <family val="2"/>
      </rPr>
      <t xml:space="preserve">  Ne proces te pritjes se Fatures se TVSH (detyrimit Doganor)  nga Ministria e Drejtesise, per detyrimin e mbartur
</t>
    </r>
  </si>
  <si>
    <r>
      <rPr>
        <b/>
        <i/>
        <sz val="9"/>
        <rFont val="Arial"/>
        <family val="2"/>
      </rPr>
      <t>Produkti "J"</t>
    </r>
    <r>
      <rPr>
        <i/>
        <sz val="9"/>
        <rFont val="Arial"/>
        <family val="2"/>
      </rPr>
      <t xml:space="preserve"> eshte realizuar  projekti ne masen 100%.eshte per  sherbimit te mirembajtjes për4 mujorin e pare vitin 2018 sipas planifikimit ( informatizimi) sistemi WEB
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</si>
  <si>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.100%.për vitin 2018 ,per pajisjet e sigurise  te planifikuarper detyrimet kontraktuale  te mbartura nga 2017.</t>
    </r>
  </si>
  <si>
    <r>
      <rPr>
        <b/>
        <i/>
        <sz val="9"/>
        <rFont val="Arial"/>
        <family val="2"/>
      </rPr>
      <t>Produkti "L"</t>
    </r>
    <r>
      <rPr>
        <i/>
        <sz val="9"/>
        <rFont val="Arial"/>
        <family val="2"/>
      </rPr>
      <t xml:space="preserve"> eshte ne proces tenderimi tek Njesia e Perqendruar MB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</si>
  <si>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0%.eshte  ne proces tenderimi ( mobilimi i IEVP 313 per godinen e re te ndertuar 2017)</t>
    </r>
  </si>
  <si>
    <r>
      <rPr>
        <b/>
        <i/>
        <sz val="9"/>
        <rFont val="Arial"/>
        <family val="2"/>
      </rPr>
      <t>Produkti "P"</t>
    </r>
    <r>
      <rPr>
        <i/>
        <sz val="9"/>
        <rFont val="Arial"/>
        <family val="2"/>
      </rPr>
      <t xml:space="preserve"> Ky   projektet ka perfunduar 2017 Investimi ne Vaqarr.Lezhe ,spitali i burgjeve)
</t>
    </r>
  </si>
  <si>
    <t>Permiresimi i infrastruktures ndertimore dhe sistemit te furnizimit me uje ne ievp</t>
  </si>
  <si>
    <r>
      <rPr>
        <b/>
        <i/>
        <sz val="9"/>
        <rFont val="Arial"/>
        <family val="2"/>
      </rPr>
      <t>Produkti "P"</t>
    </r>
    <r>
      <rPr>
        <i/>
        <sz val="9"/>
        <rFont val="Arial"/>
        <family val="2"/>
      </rPr>
      <t xml:space="preserve">  Realizimi eshte ne masen 0% ,Ky  projektet  eshte ne proces tenderimi Investimi per permiresimin e infrastruktures se  D.P,Burgjeve,.Lezhe ,spitali i burgjeve, burrel, peqin, fushe-kruje)
</t>
    </r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</si>
  <si>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.0%.eshte ne proces tenderimi per sistemin e ruajtjes se te denave per kartelat e te denuarve, vertetimi i gjendjes gjyqesore dhe furnizim vendosje e pajisjeve te vezhgimit ne IEVP 313</t>
    </r>
  </si>
  <si>
    <t>Buxheti 2018</t>
  </si>
  <si>
    <t>Plani i buxhetit viti 2018</t>
  </si>
  <si>
    <t>REALIZIMI për periudhën e raportimit 4-mujore/vjetore)</t>
  </si>
  <si>
    <t>M140023</t>
  </si>
  <si>
    <t>Blerje mjete transpoti per sistemin e burgjeve</t>
  </si>
  <si>
    <t>M140299</t>
  </si>
  <si>
    <t>Blerje pajisje sigurie, logjistike e shendetesie per sistemin e burgjeve</t>
  </si>
  <si>
    <t>Blerje pajisje kompjuterike , logjistike per sistemin e burgjeve (detyrim kontraktor 2017)</t>
  </si>
  <si>
    <t>M 140010</t>
  </si>
  <si>
    <t xml:space="preserve"> TVSH detyrim doganor</t>
  </si>
  <si>
    <t>M 140322</t>
  </si>
  <si>
    <t>Rikonstruksioni i dhomes se serverave ne D.P.Burgjeve</t>
  </si>
  <si>
    <t>M 140323</t>
  </si>
  <si>
    <t>Mobilimi i IEVP ˝Jordan Misja˝Tirane</t>
  </si>
  <si>
    <t>M 140049</t>
  </si>
  <si>
    <t>Furnizim vendosje te pajisjeve fundore te vezhgimit  me kamera dhe sistemit te radiove ne  IEVP ˝Jordan Misja˝Tirane</t>
  </si>
  <si>
    <t>M 140324</t>
  </si>
  <si>
    <t>Rikonstruksioni i ambjenteve te zyrave ne D.P.Burgjeve</t>
  </si>
  <si>
    <t>Krijimi  i sistemit Upgrade per zyren e gjendjes gjyqesore (vertetim i Gjendjes Gjyqesore</t>
  </si>
  <si>
    <t>Krijimi  i databeseve per ruajtjen e te dhenave(informatizimi i regjistrave themeltar te periudhes se denimit)</t>
  </si>
  <si>
    <t>M 140325</t>
  </si>
  <si>
    <t>Rikonstruksioni i godines nr.4 dhe godinen nr.5 te vuajtjes se denimit në IEVP Lezhë</t>
  </si>
  <si>
    <t>M 140228</t>
  </si>
  <si>
    <t>Rikonstruksioni i shteses se seksionit te godines se Spitalit te Burgjeve</t>
  </si>
  <si>
    <t>M 140328</t>
  </si>
  <si>
    <t>Rikonstruksioni i shtese te tualeteve per te denuarit ne seksionin e sigurise se larte ne IEVP Peqin</t>
  </si>
  <si>
    <t>M 140329</t>
  </si>
  <si>
    <t>Rikonstruksioni i shesheve te ajrimit dhe hidroizolimit te taraces se godinave ne IEVP Burrel</t>
  </si>
  <si>
    <t>M 140330</t>
  </si>
  <si>
    <t>Permiresimi i infrastruktures se furnizimit me uje ne IEVP Lezhe, Peqin , Fushe-Kruje etj</t>
  </si>
  <si>
    <t xml:space="preserve"> Rritja e kapaciteteve te Burgut 313 detyrim kontrata tre vjecare 2015-2017 (kontrate ne vazhdim)</t>
  </si>
  <si>
    <t>Nr.instituc.</t>
  </si>
  <si>
    <t>i
vitit paraardhes
Viti 2017</t>
  </si>
  <si>
    <t>Viti 2018</t>
  </si>
  <si>
    <t>Plan i Rishikuar Viti2018</t>
  </si>
  <si>
    <t>Elira Kokona</t>
  </si>
  <si>
    <t>Në proces te vlersimit të ofertave nga komisjoni i vleresimit</t>
  </si>
  <si>
    <r>
      <rPr>
        <b/>
        <i/>
        <sz val="9"/>
        <rFont val="Arial"/>
        <family val="2"/>
      </rPr>
      <t>Produkti "K"</t>
    </r>
    <r>
      <rPr>
        <i/>
        <sz val="9"/>
        <rFont val="Arial"/>
        <family val="2"/>
      </rPr>
      <t xml:space="preserve"> eshte realizuar  projekti ne masen .6%.për vitin 2018 ,per pajisjet e logjistikes, pjesa tjeter eshte ne proces tenderimi (Ne fazen e hapjes së Ofertave)</t>
    </r>
  </si>
  <si>
    <t xml:space="preserve">Realizuar likujdimi i i plotë i kontratave të mbartura nga 2017, </t>
  </si>
  <si>
    <t>Realizuar pjeserisht, pjesa tjeter është në fazën para hapjes së ofertave</t>
  </si>
  <si>
    <t>Në pritje të Faturës për detyrimin doganor të mbartur nga sektori i projekteve në Ministrinë e Drejtësisë</t>
  </si>
  <si>
    <t>Ne fazën e hartimit të fondit limit</t>
  </si>
  <si>
    <t>AKSHI</t>
  </si>
  <si>
    <t>Ne proces te hartimit te termave te references dhe perllogaritjes se fondit limit, ( AKSHI)</t>
  </si>
  <si>
    <t>Në fazën e saktësimit të dokumentave ligjor, ekonomik dhe teknik</t>
  </si>
  <si>
    <t>Likujduar  investimi i kontratës në vazhdim  për 4 mujorin e parë të  vitit 2018 sipas planifikimit (informatizimi) sistemi WEB,</t>
  </si>
  <si>
    <t>Ne proces per realizimin e marjes ne dorezim te projektit sipas kontratës në vazhdim</t>
  </si>
  <si>
    <t>Në proçes të hartimit të termave të references dhe perllogaritjes së fondit limit, ( AKSHI)</t>
  </si>
  <si>
    <t>Është derguar  tek Njësia e Perqëndruar për tenderim MB</t>
  </si>
  <si>
    <t xml:space="preserve">Ne pritje miratimt nga AKSHI të këtij investimi. </t>
  </si>
  <si>
    <t>Nuk ka VKM për transferimin e institucioni të D.P.Burgjeve,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</si>
</sst>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ë&quot;;\-#,##0&quot;Lekë&quot;"/>
    <numFmt numFmtId="165" formatCode="#,##0&quot;Lekë&quot;;[Red]\-#,##0&quot;Lekë&quot;"/>
    <numFmt numFmtId="166" formatCode="#,##0.00&quot;Lekë&quot;;\-#,##0.00&quot;Lekë&quot;"/>
    <numFmt numFmtId="167" formatCode="#,##0.00&quot;Lekë&quot;;[Red]\-#,##0.00&quot;Lekë&quot;"/>
    <numFmt numFmtId="168" formatCode="_-* #,##0&quot;Lekë&quot;_-;\-* #,##0&quot;Lekë&quot;_-;_-* &quot;-&quot;&quot;Lekë&quot;_-;_-@_-"/>
    <numFmt numFmtId="169" formatCode="_-* #,##0_L_e_k_ë_-;\-* #,##0_L_e_k_ë_-;_-* &quot;-&quot;_L_e_k_ë_-;_-@_-"/>
    <numFmt numFmtId="170" formatCode="_-* #,##0.00&quot;Lekë&quot;_-;\-* #,##0.00&quot;Lekë&quot;_-;_-* &quot;-&quot;??&quot;Lekë&quot;_-;_-@_-"/>
    <numFmt numFmtId="171" formatCode="_-* #,##0.00_L_e_k_ë_-;\-* #,##0.00_L_e_k_ë_-;_-* &quot;-&quot;??_L_e_k_ë_-;_-@_-"/>
    <numFmt numFmtId="172" formatCode="_-* #,##0&quot;Lek&quot;_-;\-* #,##0&quot;Lek&quot;_-;_-* &quot;-&quot;&quot;Lek&quot;_-;_-@_-"/>
    <numFmt numFmtId="173" formatCode="_-* #,##0_L_e_k_-;\-* #,##0_L_e_k_-;_-* &quot;-&quot;_L_e_k_-;_-@_-"/>
    <numFmt numFmtId="174" formatCode="_-* #,##0.00&quot;Lek&quot;_-;\-* #,##0.00&quot;Lek&quot;_-;_-* &quot;-&quot;??&quot;Lek&quot;_-;_-@_-"/>
    <numFmt numFmtId="175" formatCode="_-* #,##0.00_L_e_k_-;\-* #,##0.00_L_e_k_-;_-* &quot;-&quot;??_L_e_k_-;_-@_-"/>
    <numFmt numFmtId="176" formatCode="#,##0.0"/>
    <numFmt numFmtId="177" formatCode="_-* #,##0_-;\-* #,##0_-;_-* &quot;-&quot;_-;_-@_-"/>
    <numFmt numFmtId="178" formatCode="_-* #,##0.00_-;\-* #,##0.00_-;_-* &quot;-&quot;??_-;_-@_-"/>
    <numFmt numFmtId="179" formatCode="0.0%"/>
    <numFmt numFmtId="180" formatCode="0.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_-* #,##0_L_e_k_-;\-* #,##0_L_e_k_-;_-* &quot;-&quot;??_L_e_k_-;_-@_-"/>
    <numFmt numFmtId="201" formatCode="_-* #,##0.0_L_e_k_-;\-* #,##0.0_L_e_k_-;_-* &quot;-&quot;??_L_e_k_-;_-@_-"/>
    <numFmt numFmtId="202" formatCode="0.000%"/>
  </numFmts>
  <fonts count="1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i/>
      <sz val="10"/>
      <color indexed="60"/>
      <name val="Arial"/>
      <family val="2"/>
    </font>
    <font>
      <b/>
      <u val="single"/>
      <sz val="10"/>
      <color indexed="60"/>
      <name val="Calibri"/>
      <family val="2"/>
    </font>
    <font>
      <b/>
      <sz val="14"/>
      <color indexed="60"/>
      <name val="Calibri"/>
      <family val="2"/>
    </font>
    <font>
      <sz val="10"/>
      <name val="Bookman Old Style"/>
      <family val="1"/>
    </font>
    <font>
      <sz val="9"/>
      <name val="Bookman Old Style"/>
      <family val="1"/>
    </font>
    <font>
      <sz val="8"/>
      <name val="Bookman Old Style"/>
      <family val="1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2"/>
      <name val="Bookman Old Style"/>
      <family val="1"/>
    </font>
    <font>
      <sz val="11"/>
      <name val="Bookman Old Style"/>
      <family val="1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color indexed="10"/>
      <name val="Arial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sz val="12"/>
      <color indexed="10"/>
      <name val="Bookman Old Style"/>
      <family val="1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b/>
      <sz val="11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86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5" fontId="0" fillId="0" borderId="0" applyFont="0" applyFill="0" applyBorder="0" applyAlignment="0" applyProtection="0"/>
    <xf numFmtId="0" fontId="19" fillId="0" borderId="0">
      <alignment/>
      <protection/>
    </xf>
    <xf numFmtId="173" fontId="0" fillId="0" borderId="0" applyFont="0" applyFill="0" applyBorder="0" applyAlignment="0" applyProtection="0"/>
    <xf numFmtId="181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9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6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6" fontId="27" fillId="0" borderId="0">
      <alignment/>
      <protection/>
    </xf>
    <xf numFmtId="0" fontId="28" fillId="0" borderId="10" applyNumberFormat="0" applyFill="0" applyAlignment="0" applyProtection="0"/>
    <xf numFmtId="195" fontId="17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8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196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192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193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194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0" fontId="10" fillId="0" borderId="0">
      <alignment horizontal="right"/>
      <protection/>
    </xf>
    <xf numFmtId="0" fontId="44" fillId="0" borderId="0" applyProtection="0">
      <alignment/>
    </xf>
    <xf numFmtId="197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96" fillId="0" borderId="23" xfId="0" applyNumberFormat="1" applyFont="1" applyFill="1" applyBorder="1" applyAlignment="1">
      <alignment horizontal="center" vertical="center"/>
    </xf>
    <xf numFmtId="49" fontId="96" fillId="0" borderId="24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6" fontId="8" fillId="26" borderId="9" xfId="0" applyNumberFormat="1" applyFont="1" applyFill="1" applyBorder="1" applyAlignment="1">
      <alignment horizontal="center"/>
    </xf>
    <xf numFmtId="176" fontId="4" fillId="26" borderId="28" xfId="0" applyNumberFormat="1" applyFont="1" applyFill="1" applyBorder="1" applyAlignment="1">
      <alignment horizontal="center"/>
    </xf>
    <xf numFmtId="0" fontId="98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96" fillId="0" borderId="24" xfId="0" applyNumberFormat="1" applyFont="1" applyFill="1" applyBorder="1" applyAlignment="1">
      <alignment horizontal="center" vertical="center"/>
    </xf>
    <xf numFmtId="176" fontId="3" fillId="26" borderId="28" xfId="0" applyNumberFormat="1" applyFont="1" applyFill="1" applyBorder="1" applyAlignment="1">
      <alignment horizontal="center"/>
    </xf>
    <xf numFmtId="176" fontId="3" fillId="0" borderId="28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27" borderId="9" xfId="0" applyNumberFormat="1" applyFont="1" applyFill="1" applyBorder="1" applyAlignment="1">
      <alignment horizontal="center"/>
    </xf>
    <xf numFmtId="176" fontId="8" fillId="27" borderId="9" xfId="0" applyNumberFormat="1" applyFont="1" applyFill="1" applyBorder="1" applyAlignment="1">
      <alignment horizontal="center"/>
    </xf>
    <xf numFmtId="176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99" fillId="26" borderId="15" xfId="0" applyFont="1" applyFill="1" applyBorder="1" applyAlignment="1">
      <alignment horizontal="center"/>
    </xf>
    <xf numFmtId="0" fontId="96" fillId="28" borderId="16" xfId="0" applyFont="1" applyFill="1" applyBorder="1" applyAlignment="1">
      <alignment horizontal="center"/>
    </xf>
    <xf numFmtId="176" fontId="96" fillId="28" borderId="9" xfId="0" applyNumberFormat="1" applyFont="1" applyFill="1" applyBorder="1" applyAlignment="1">
      <alignment horizontal="center"/>
    </xf>
    <xf numFmtId="176" fontId="96" fillId="28" borderId="28" xfId="0" applyNumberFormat="1" applyFont="1" applyFill="1" applyBorder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9" fillId="26" borderId="16" xfId="0" applyFont="1" applyFill="1" applyBorder="1" applyAlignment="1">
      <alignment horizontal="center"/>
    </xf>
    <xf numFmtId="176" fontId="99" fillId="26" borderId="9" xfId="0" applyNumberFormat="1" applyFont="1" applyFill="1" applyBorder="1" applyAlignment="1">
      <alignment horizontal="center"/>
    </xf>
    <xf numFmtId="176" fontId="96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76" fontId="4" fillId="27" borderId="23" xfId="0" applyNumberFormat="1" applyFont="1" applyFill="1" applyBorder="1" applyAlignment="1">
      <alignment horizontal="center"/>
    </xf>
    <xf numFmtId="176" fontId="4" fillId="26" borderId="24" xfId="0" applyNumberFormat="1" applyFont="1" applyFill="1" applyBorder="1" applyAlignment="1">
      <alignment horizontal="center"/>
    </xf>
    <xf numFmtId="176" fontId="3" fillId="26" borderId="31" xfId="0" applyNumberFormat="1" applyFont="1" applyFill="1" applyBorder="1" applyAlignment="1">
      <alignment horizontal="center" vertical="top" wrapText="1"/>
    </xf>
    <xf numFmtId="176" fontId="3" fillId="26" borderId="32" xfId="0" applyNumberFormat="1" applyFont="1" applyFill="1" applyBorder="1" applyAlignment="1">
      <alignment horizontal="center" vertical="top" wrapText="1"/>
    </xf>
    <xf numFmtId="176" fontId="3" fillId="27" borderId="31" xfId="0" applyNumberFormat="1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176" fontId="100" fillId="26" borderId="33" xfId="0" applyNumberFormat="1" applyFont="1" applyFill="1" applyBorder="1" applyAlignment="1">
      <alignment horizontal="center"/>
    </xf>
    <xf numFmtId="0" fontId="100" fillId="26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2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98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7" fillId="0" borderId="0" xfId="0" applyFont="1" applyAlignment="1">
      <alignment/>
    </xf>
    <xf numFmtId="0" fontId="106" fillId="0" borderId="35" xfId="0" applyFont="1" applyBorder="1" applyAlignment="1">
      <alignment horizontal="center" vertical="center" wrapText="1"/>
    </xf>
    <xf numFmtId="0" fontId="104" fillId="27" borderId="9" xfId="0" applyFont="1" applyFill="1" applyBorder="1" applyAlignment="1">
      <alignment horizontal="center" vertical="center" wrapText="1"/>
    </xf>
    <xf numFmtId="0" fontId="104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104" fillId="27" borderId="36" xfId="0" applyFont="1" applyFill="1" applyBorder="1" applyAlignment="1">
      <alignment horizontal="center" vertical="center" wrapText="1"/>
    </xf>
    <xf numFmtId="0" fontId="107" fillId="0" borderId="15" xfId="0" applyFont="1" applyBorder="1" applyAlignment="1">
      <alignment horizontal="center" vertical="center" wrapText="1"/>
    </xf>
    <xf numFmtId="0" fontId="107" fillId="0" borderId="37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0" fontId="95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5" fillId="0" borderId="0" xfId="104" applyFont="1" applyFill="1" applyAlignment="1">
      <alignment vertical="center"/>
      <protection/>
    </xf>
    <xf numFmtId="0" fontId="101" fillId="0" borderId="0" xfId="104" applyFont="1" applyFill="1" applyAlignment="1">
      <alignment vertical="center"/>
      <protection/>
    </xf>
    <xf numFmtId="0" fontId="101" fillId="0" borderId="0" xfId="104" applyFont="1" applyFill="1" applyBorder="1" applyAlignment="1">
      <alignment vertical="center"/>
      <protection/>
    </xf>
    <xf numFmtId="0" fontId="98" fillId="0" borderId="0" xfId="104" applyFont="1" applyFill="1" applyAlignment="1">
      <alignment vertical="center"/>
      <protection/>
    </xf>
    <xf numFmtId="0" fontId="98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0" fillId="27" borderId="41" xfId="104" applyFill="1" applyBorder="1" applyAlignment="1">
      <alignment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10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7" fillId="0" borderId="0" xfId="0" applyFont="1" applyAlignment="1">
      <alignment/>
    </xf>
    <xf numFmtId="0" fontId="109" fillId="0" borderId="20" xfId="0" applyFont="1" applyBorder="1" applyAlignment="1">
      <alignment horizontal="center" vertical="center" wrapText="1"/>
    </xf>
    <xf numFmtId="0" fontId="108" fillId="0" borderId="15" xfId="0" applyFont="1" applyFill="1" applyBorder="1" applyAlignment="1">
      <alignment horizontal="center" vertical="center" wrapText="1"/>
    </xf>
    <xf numFmtId="0" fontId="109" fillId="0" borderId="43" xfId="0" applyFont="1" applyBorder="1" applyAlignment="1">
      <alignment horizontal="center" vertical="center" wrapText="1"/>
    </xf>
    <xf numFmtId="0" fontId="104" fillId="0" borderId="44" xfId="0" applyFont="1" applyFill="1" applyBorder="1" applyAlignment="1">
      <alignment horizontal="center" vertical="center" wrapText="1"/>
    </xf>
    <xf numFmtId="0" fontId="104" fillId="0" borderId="13" xfId="0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104" fillId="0" borderId="16" xfId="0" applyFont="1" applyFill="1" applyBorder="1" applyAlignment="1">
      <alignment horizontal="center" vertical="center" wrapText="1"/>
    </xf>
    <xf numFmtId="0" fontId="104" fillId="27" borderId="16" xfId="0" applyFont="1" applyFill="1" applyBorder="1" applyAlignment="1">
      <alignment horizontal="center" vertical="center" wrapText="1"/>
    </xf>
    <xf numFmtId="9" fontId="0" fillId="26" borderId="46" xfId="11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10" fillId="0" borderId="47" xfId="0" applyFont="1" applyBorder="1" applyAlignment="1">
      <alignment horizontal="center" vertical="center" wrapText="1"/>
    </xf>
    <xf numFmtId="0" fontId="110" fillId="27" borderId="48" xfId="0" applyFont="1" applyFill="1" applyBorder="1" applyAlignment="1">
      <alignment horizontal="center" vertical="center" wrapText="1"/>
    </xf>
    <xf numFmtId="0" fontId="110" fillId="0" borderId="49" xfId="0" applyFont="1" applyFill="1" applyBorder="1" applyAlignment="1">
      <alignment horizontal="center" vertical="center" wrapText="1"/>
    </xf>
    <xf numFmtId="9" fontId="95" fillId="27" borderId="50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 vertical="center"/>
    </xf>
    <xf numFmtId="0" fontId="4" fillId="27" borderId="9" xfId="0" applyFont="1" applyFill="1" applyBorder="1" applyAlignment="1">
      <alignment/>
    </xf>
    <xf numFmtId="0" fontId="3" fillId="0" borderId="51" xfId="0" applyFont="1" applyBorder="1" applyAlignment="1">
      <alignment vertical="center" wrapText="1"/>
    </xf>
    <xf numFmtId="176" fontId="96" fillId="29" borderId="38" xfId="0" applyNumberFormat="1" applyFont="1" applyFill="1" applyBorder="1" applyAlignment="1">
      <alignment horizontal="center"/>
    </xf>
    <xf numFmtId="0" fontId="10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3" fontId="0" fillId="27" borderId="52" xfId="0" applyNumberFormat="1" applyFont="1" applyFill="1" applyBorder="1" applyAlignment="1">
      <alignment horizontal="center" vertical="center"/>
    </xf>
    <xf numFmtId="3" fontId="0" fillId="26" borderId="53" xfId="0" applyNumberFormat="1" applyFont="1" applyFill="1" applyBorder="1" applyAlignment="1">
      <alignment horizontal="center" vertical="center"/>
    </xf>
    <xf numFmtId="0" fontId="110" fillId="0" borderId="33" xfId="0" applyFont="1" applyBorder="1" applyAlignment="1">
      <alignment horizontal="center"/>
    </xf>
    <xf numFmtId="0" fontId="110" fillId="0" borderId="31" xfId="0" applyFont="1" applyBorder="1" applyAlignment="1">
      <alignment horizontal="center"/>
    </xf>
    <xf numFmtId="0" fontId="110" fillId="0" borderId="0" xfId="0" applyFont="1" applyAlignment="1">
      <alignment horizontal="center" vertical="center" wrapText="1"/>
    </xf>
    <xf numFmtId="3" fontId="4" fillId="27" borderId="9" xfId="0" applyNumberFormat="1" applyFont="1" applyFill="1" applyBorder="1" applyAlignment="1">
      <alignment horizontal="center"/>
    </xf>
    <xf numFmtId="3" fontId="99" fillId="26" borderId="9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96" fillId="28" borderId="9" xfId="0" applyNumberFormat="1" applyFont="1" applyFill="1" applyBorder="1" applyAlignment="1">
      <alignment horizontal="center"/>
    </xf>
    <xf numFmtId="3" fontId="96" fillId="29" borderId="36" xfId="0" applyNumberFormat="1" applyFont="1" applyFill="1" applyBorder="1" applyAlignment="1">
      <alignment horizontal="center"/>
    </xf>
    <xf numFmtId="3" fontId="0" fillId="27" borderId="54" xfId="0" applyNumberFormat="1" applyFont="1" applyFill="1" applyBorder="1" applyAlignment="1">
      <alignment horizontal="center" vertical="center"/>
    </xf>
    <xf numFmtId="3" fontId="0" fillId="27" borderId="23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/>
    </xf>
    <xf numFmtId="49" fontId="2" fillId="30" borderId="15" xfId="0" applyNumberFormat="1" applyFont="1" applyFill="1" applyBorder="1" applyAlignment="1">
      <alignment horizontal="center" vertical="center"/>
    </xf>
    <xf numFmtId="200" fontId="57" fillId="30" borderId="9" xfId="53" applyNumberFormat="1" applyFont="1" applyFill="1" applyBorder="1" applyAlignment="1">
      <alignment horizontal="left" vertical="center" wrapText="1"/>
    </xf>
    <xf numFmtId="49" fontId="0" fillId="30" borderId="55" xfId="0" applyNumberFormat="1" applyFont="1" applyFill="1" applyBorder="1" applyAlignment="1">
      <alignment horizontal="center" vertical="center"/>
    </xf>
    <xf numFmtId="200" fontId="58" fillId="30" borderId="9" xfId="53" applyNumberFormat="1" applyFont="1" applyFill="1" applyBorder="1" applyAlignment="1">
      <alignment horizontal="left" vertical="center" wrapText="1"/>
    </xf>
    <xf numFmtId="49" fontId="111" fillId="30" borderId="55" xfId="0" applyNumberFormat="1" applyFont="1" applyFill="1" applyBorder="1" applyAlignment="1">
      <alignment horizontal="center" vertical="center"/>
    </xf>
    <xf numFmtId="9" fontId="0" fillId="0" borderId="0" xfId="111" applyFont="1" applyAlignment="1">
      <alignment vertical="center"/>
    </xf>
    <xf numFmtId="3" fontId="0" fillId="0" borderId="0" xfId="0" applyNumberFormat="1" applyAlignment="1">
      <alignment vertical="center"/>
    </xf>
    <xf numFmtId="179" fontId="0" fillId="26" borderId="28" xfId="111" applyNumberFormat="1" applyFont="1" applyFill="1" applyBorder="1" applyAlignment="1">
      <alignment horizontal="center" vertical="center"/>
    </xf>
    <xf numFmtId="200" fontId="0" fillId="27" borderId="40" xfId="53" applyNumberFormat="1" applyFont="1" applyFill="1" applyBorder="1" applyAlignment="1">
      <alignment vertical="center" wrapText="1"/>
    </xf>
    <xf numFmtId="0" fontId="0" fillId="27" borderId="21" xfId="104" applyFill="1" applyBorder="1" applyAlignment="1">
      <alignment vertical="center" wrapText="1"/>
      <protection/>
    </xf>
    <xf numFmtId="0" fontId="0" fillId="27" borderId="23" xfId="104" applyFill="1" applyBorder="1" applyAlignment="1">
      <alignment vertical="center" wrapText="1"/>
      <protection/>
    </xf>
    <xf numFmtId="0" fontId="0" fillId="27" borderId="24" xfId="104" applyFill="1" applyBorder="1" applyAlignment="1">
      <alignment vertical="center" wrapText="1"/>
      <protection/>
    </xf>
    <xf numFmtId="0" fontId="112" fillId="0" borderId="0" xfId="104" applyFont="1" applyFill="1" applyBorder="1" applyAlignment="1">
      <alignment vertical="center" wrapText="1"/>
      <protection/>
    </xf>
    <xf numFmtId="0" fontId="3" fillId="31" borderId="42" xfId="104" applyFont="1" applyFill="1" applyBorder="1" applyAlignment="1">
      <alignment horizontal="center" vertical="center" wrapText="1"/>
      <protection/>
    </xf>
    <xf numFmtId="0" fontId="3" fillId="31" borderId="20" xfId="104" applyFont="1" applyFill="1" applyBorder="1" applyAlignment="1">
      <alignment horizontal="center" vertical="center" wrapText="1"/>
      <protection/>
    </xf>
    <xf numFmtId="0" fontId="3" fillId="31" borderId="34" xfId="104" applyFont="1" applyFill="1" applyBorder="1" applyAlignment="1">
      <alignment horizontal="center" vertical="center" wrapText="1"/>
      <protection/>
    </xf>
    <xf numFmtId="0" fontId="113" fillId="27" borderId="9" xfId="0" applyFont="1" applyFill="1" applyBorder="1" applyAlignment="1">
      <alignment horizontal="left" vertical="center" wrapText="1"/>
    </xf>
    <xf numFmtId="0" fontId="105" fillId="32" borderId="9" xfId="0" applyFont="1" applyFill="1" applyBorder="1" applyAlignment="1">
      <alignment horizontal="center" vertical="center" wrapText="1"/>
    </xf>
    <xf numFmtId="0" fontId="105" fillId="32" borderId="46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200" fontId="59" fillId="30" borderId="9" xfId="53" applyNumberFormat="1" applyFont="1" applyFill="1" applyBorder="1" applyAlignment="1">
      <alignment horizontal="left" vertical="center" wrapText="1"/>
    </xf>
    <xf numFmtId="0" fontId="107" fillId="0" borderId="21" xfId="0" applyFont="1" applyBorder="1" applyAlignment="1">
      <alignment horizontal="center" vertical="center" wrapText="1"/>
    </xf>
    <xf numFmtId="0" fontId="104" fillId="0" borderId="23" xfId="0" applyFont="1" applyBorder="1" applyAlignment="1">
      <alignment horizontal="center" vertical="center" wrapText="1"/>
    </xf>
    <xf numFmtId="0" fontId="104" fillId="27" borderId="23" xfId="0" applyFont="1" applyFill="1" applyBorder="1" applyAlignment="1">
      <alignment horizontal="center" vertical="center" wrapText="1"/>
    </xf>
    <xf numFmtId="0" fontId="104" fillId="27" borderId="22" xfId="0" applyFont="1" applyFill="1" applyBorder="1" applyAlignment="1">
      <alignment horizontal="center" vertical="center" wrapText="1"/>
    </xf>
    <xf numFmtId="200" fontId="57" fillId="30" borderId="16" xfId="53" applyNumberFormat="1" applyFont="1" applyFill="1" applyBorder="1" applyAlignment="1">
      <alignment horizontal="left" vertical="center" wrapText="1"/>
    </xf>
    <xf numFmtId="3" fontId="0" fillId="27" borderId="56" xfId="0" applyNumberFormat="1" applyFont="1" applyFill="1" applyBorder="1" applyAlignment="1">
      <alignment horizontal="center" vertical="center"/>
    </xf>
    <xf numFmtId="0" fontId="104" fillId="27" borderId="57" xfId="0" applyFont="1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27" borderId="57" xfId="0" applyFill="1" applyBorder="1" applyAlignment="1">
      <alignment horizontal="center" vertical="center" wrapText="1"/>
    </xf>
    <xf numFmtId="3" fontId="0" fillId="33" borderId="58" xfId="0" applyNumberFormat="1" applyFont="1" applyFill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15" fillId="0" borderId="20" xfId="0" applyFont="1" applyFill="1" applyBorder="1" applyAlignment="1">
      <alignment horizontal="center" vertical="center" wrapText="1"/>
    </xf>
    <xf numFmtId="0" fontId="115" fillId="0" borderId="9" xfId="0" applyFont="1" applyBorder="1" applyAlignment="1">
      <alignment horizontal="center" vertical="center" wrapText="1"/>
    </xf>
    <xf numFmtId="0" fontId="116" fillId="0" borderId="59" xfId="0" applyFont="1" applyBorder="1" applyAlignment="1">
      <alignment horizontal="center" vertical="center" wrapText="1"/>
    </xf>
    <xf numFmtId="0" fontId="114" fillId="0" borderId="21" xfId="0" applyFont="1" applyBorder="1" applyAlignment="1">
      <alignment horizontal="center" vertical="center" wrapText="1"/>
    </xf>
    <xf numFmtId="0" fontId="115" fillId="0" borderId="23" xfId="0" applyFont="1" applyBorder="1" applyAlignment="1">
      <alignment horizontal="center" vertical="center" wrapText="1"/>
    </xf>
    <xf numFmtId="200" fontId="58" fillId="30" borderId="16" xfId="53" applyNumberFormat="1" applyFont="1" applyFill="1" applyBorder="1" applyAlignment="1">
      <alignment horizontal="left" vertical="center" wrapText="1"/>
    </xf>
    <xf numFmtId="0" fontId="57" fillId="30" borderId="16" xfId="0" applyFont="1" applyFill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9" fillId="32" borderId="9" xfId="0" applyFont="1" applyFill="1" applyBorder="1" applyAlignment="1">
      <alignment horizontal="center" vertical="center" wrapText="1"/>
    </xf>
    <xf numFmtId="0" fontId="89" fillId="27" borderId="9" xfId="0" applyFont="1" applyFill="1" applyBorder="1" applyAlignment="1">
      <alignment horizontal="center" vertical="center" wrapText="1"/>
    </xf>
    <xf numFmtId="0" fontId="89" fillId="0" borderId="9" xfId="0" applyFont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0" fontId="90" fillId="0" borderId="9" xfId="0" applyFont="1" applyBorder="1" applyAlignment="1">
      <alignment horizontal="center" vertical="center" wrapText="1"/>
    </xf>
    <xf numFmtId="0" fontId="3" fillId="27" borderId="43" xfId="0" applyFont="1" applyFill="1" applyBorder="1" applyAlignment="1">
      <alignment horizontal="center" vertical="center"/>
    </xf>
    <xf numFmtId="9" fontId="49" fillId="33" borderId="57" xfId="0" applyNumberFormat="1" applyFont="1" applyFill="1" applyBorder="1" applyAlignment="1">
      <alignment horizontal="left" vertical="center" wrapText="1"/>
    </xf>
    <xf numFmtId="9" fontId="54" fillId="33" borderId="57" xfId="0" applyNumberFormat="1" applyFont="1" applyFill="1" applyBorder="1" applyAlignment="1">
      <alignment horizontal="left" vertical="center" wrapText="1"/>
    </xf>
    <xf numFmtId="0" fontId="104" fillId="0" borderId="36" xfId="0" applyFont="1" applyBorder="1" applyAlignment="1">
      <alignment horizontal="center" vertical="center" wrapText="1"/>
    </xf>
    <xf numFmtId="0" fontId="104" fillId="27" borderId="60" xfId="0" applyFont="1" applyFill="1" applyBorder="1" applyAlignment="1">
      <alignment horizontal="center" vertical="center" wrapText="1"/>
    </xf>
    <xf numFmtId="3" fontId="0" fillId="27" borderId="36" xfId="0" applyNumberFormat="1" applyFont="1" applyFill="1" applyBorder="1" applyAlignment="1">
      <alignment horizontal="center" vertical="center"/>
    </xf>
    <xf numFmtId="9" fontId="0" fillId="26" borderId="61" xfId="111" applyFont="1" applyFill="1" applyBorder="1" applyAlignment="1">
      <alignment horizontal="center" vertical="center" wrapText="1"/>
    </xf>
    <xf numFmtId="9" fontId="2" fillId="27" borderId="57" xfId="0" applyNumberFormat="1" applyFont="1" applyFill="1" applyBorder="1" applyAlignment="1">
      <alignment horizontal="center" vertical="center" wrapText="1"/>
    </xf>
    <xf numFmtId="9" fontId="0" fillId="27" borderId="57" xfId="0" applyNumberFormat="1" applyFont="1" applyFill="1" applyBorder="1" applyAlignment="1">
      <alignment horizontal="center" vertical="center" wrapText="1"/>
    </xf>
    <xf numFmtId="9" fontId="2" fillId="27" borderId="58" xfId="0" applyNumberFormat="1" applyFont="1" applyFill="1" applyBorder="1" applyAlignment="1">
      <alignment horizontal="center" vertical="center" wrapText="1"/>
    </xf>
    <xf numFmtId="9" fontId="61" fillId="33" borderId="57" xfId="0" applyNumberFormat="1" applyFont="1" applyFill="1" applyBorder="1" applyAlignment="1">
      <alignment horizontal="left" vertical="center" wrapText="1"/>
    </xf>
    <xf numFmtId="9" fontId="61" fillId="33" borderId="57" xfId="0" applyNumberFormat="1" applyFont="1" applyFill="1" applyBorder="1" applyAlignment="1">
      <alignment vertical="top" wrapText="1"/>
    </xf>
    <xf numFmtId="3" fontId="111" fillId="27" borderId="9" xfId="0" applyNumberFormat="1" applyFont="1" applyFill="1" applyBorder="1" applyAlignment="1">
      <alignment horizontal="center" vertical="center"/>
    </xf>
    <xf numFmtId="3" fontId="111" fillId="27" borderId="23" xfId="0" applyNumberFormat="1" applyFont="1" applyFill="1" applyBorder="1" applyAlignment="1">
      <alignment horizontal="center" vertical="center"/>
    </xf>
    <xf numFmtId="3" fontId="0" fillId="26" borderId="62" xfId="0" applyNumberFormat="1" applyFont="1" applyFill="1" applyBorder="1" applyAlignment="1">
      <alignment horizontal="center" vertical="center"/>
    </xf>
    <xf numFmtId="200" fontId="0" fillId="27" borderId="23" xfId="104" applyNumberFormat="1" applyFill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63" fillId="0" borderId="0" xfId="104" applyFont="1" applyFill="1" applyAlignment="1">
      <alignment vertical="center"/>
      <protection/>
    </xf>
    <xf numFmtId="0" fontId="64" fillId="0" borderId="0" xfId="104" applyFont="1" applyFill="1" applyAlignment="1">
      <alignment vertical="center"/>
      <protection/>
    </xf>
    <xf numFmtId="0" fontId="64" fillId="0" borderId="0" xfId="104" applyFont="1" applyFill="1" applyAlignment="1">
      <alignment horizontal="left" vertical="center"/>
      <protection/>
    </xf>
    <xf numFmtId="0" fontId="0" fillId="0" borderId="0" xfId="104" applyFont="1" applyFill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63" fillId="0" borderId="0" xfId="0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4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Alignment="1">
      <alignment/>
    </xf>
    <xf numFmtId="3" fontId="0" fillId="26" borderId="16" xfId="0" applyNumberFormat="1" applyFont="1" applyFill="1" applyBorder="1" applyAlignment="1">
      <alignment horizontal="center" vertical="center"/>
    </xf>
    <xf numFmtId="179" fontId="0" fillId="26" borderId="15" xfId="111" applyNumberFormat="1" applyFont="1" applyFill="1" applyBorder="1" applyAlignment="1">
      <alignment horizontal="center" vertical="center"/>
    </xf>
    <xf numFmtId="3" fontId="0" fillId="27" borderId="46" xfId="0" applyNumberFormat="1" applyFont="1" applyFill="1" applyBorder="1" applyAlignment="1">
      <alignment horizontal="center" vertical="center"/>
    </xf>
    <xf numFmtId="3" fontId="0" fillId="26" borderId="28" xfId="0" applyNumberFormat="1" applyFont="1" applyFill="1" applyBorder="1" applyAlignment="1">
      <alignment horizontal="center" vertical="center"/>
    </xf>
    <xf numFmtId="3" fontId="111" fillId="27" borderId="15" xfId="0" applyNumberFormat="1" applyFont="1" applyFill="1" applyBorder="1" applyAlignment="1">
      <alignment horizontal="center" vertical="center"/>
    </xf>
    <xf numFmtId="3" fontId="111" fillId="27" borderId="21" xfId="0" applyNumberFormat="1" applyFont="1" applyFill="1" applyBorder="1" applyAlignment="1">
      <alignment horizontal="center" vertical="center"/>
    </xf>
    <xf numFmtId="9" fontId="0" fillId="27" borderId="58" xfId="0" applyNumberFormat="1" applyFont="1" applyFill="1" applyBorder="1" applyAlignment="1">
      <alignment horizontal="center" vertical="center" wrapText="1"/>
    </xf>
    <xf numFmtId="0" fontId="90" fillId="27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200" fontId="0" fillId="0" borderId="0" xfId="53" applyNumberFormat="1" applyFont="1" applyAlignment="1">
      <alignment vertical="center"/>
    </xf>
    <xf numFmtId="0" fontId="1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26" borderId="46" xfId="111" applyNumberFormat="1" applyFont="1" applyFill="1" applyBorder="1" applyAlignment="1">
      <alignment horizontal="center" vertical="center" wrapText="1"/>
    </xf>
    <xf numFmtId="9" fontId="61" fillId="34" borderId="57" xfId="0" applyNumberFormat="1" applyFont="1" applyFill="1" applyBorder="1" applyAlignment="1">
      <alignment vertical="top" wrapText="1"/>
    </xf>
    <xf numFmtId="3" fontId="4" fillId="27" borderId="9" xfId="0" applyNumberFormat="1" applyFont="1" applyFill="1" applyBorder="1" applyAlignment="1">
      <alignment horizontal="center"/>
    </xf>
    <xf numFmtId="0" fontId="51" fillId="0" borderId="9" xfId="0" applyFont="1" applyBorder="1" applyAlignment="1">
      <alignment horizontal="center"/>
    </xf>
    <xf numFmtId="200" fontId="112" fillId="0" borderId="0" xfId="104" applyNumberFormat="1" applyFont="1" applyFill="1" applyBorder="1" applyAlignment="1">
      <alignment vertical="center" wrapText="1"/>
      <protection/>
    </xf>
    <xf numFmtId="0" fontId="112" fillId="0" borderId="0" xfId="104" applyFont="1" applyFill="1" applyBorder="1" applyAlignment="1">
      <alignment vertical="center"/>
      <protection/>
    </xf>
    <xf numFmtId="3" fontId="0" fillId="0" borderId="0" xfId="0" applyNumberFormat="1" applyAlignment="1">
      <alignment horizontal="center"/>
    </xf>
    <xf numFmtId="49" fontId="96" fillId="32" borderId="23" xfId="0" applyNumberFormat="1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111" fillId="0" borderId="0" xfId="0" applyFont="1" applyFill="1" applyAlignment="1">
      <alignment/>
    </xf>
    <xf numFmtId="0" fontId="111" fillId="0" borderId="0" xfId="0" applyFont="1" applyAlignment="1">
      <alignment/>
    </xf>
    <xf numFmtId="3" fontId="0" fillId="27" borderId="21" xfId="0" applyNumberFormat="1" applyFont="1" applyFill="1" applyBorder="1" applyAlignment="1">
      <alignment horizontal="center" vertical="center"/>
    </xf>
    <xf numFmtId="3" fontId="0" fillId="27" borderId="63" xfId="0" applyNumberFormat="1" applyFont="1" applyFill="1" applyBorder="1" applyAlignment="1">
      <alignment horizontal="center" vertical="center" wrapText="1"/>
    </xf>
    <xf numFmtId="3" fontId="0" fillId="27" borderId="15" xfId="0" applyNumberFormat="1" applyFont="1" applyFill="1" applyBorder="1" applyAlignment="1">
      <alignment horizontal="center" vertical="center"/>
    </xf>
    <xf numFmtId="3" fontId="0" fillId="27" borderId="64" xfId="0" applyNumberFormat="1" applyFont="1" applyFill="1" applyBorder="1" applyAlignment="1">
      <alignment horizontal="center" vertical="center" wrapText="1"/>
    </xf>
    <xf numFmtId="0" fontId="57" fillId="30" borderId="16" xfId="107" applyFont="1" applyFill="1" applyBorder="1" applyAlignment="1">
      <alignment horizontal="left" vertical="center" wrapText="1"/>
      <protection/>
    </xf>
    <xf numFmtId="200" fontId="57" fillId="30" borderId="65" xfId="53" applyNumberFormat="1" applyFont="1" applyFill="1" applyBorder="1" applyAlignment="1">
      <alignment horizontal="left" vertical="center" wrapText="1"/>
    </xf>
    <xf numFmtId="200" fontId="58" fillId="30" borderId="65" xfId="53" applyNumberFormat="1" applyFont="1" applyFill="1" applyBorder="1" applyAlignment="1">
      <alignment horizontal="left" vertical="center" wrapText="1"/>
    </xf>
    <xf numFmtId="0" fontId="0" fillId="35" borderId="66" xfId="0" applyFont="1" applyFill="1" applyBorder="1" applyAlignment="1">
      <alignment horizontal="left" vertical="center" wrapText="1"/>
    </xf>
    <xf numFmtId="49" fontId="9" fillId="30" borderId="55" xfId="0" applyNumberFormat="1" applyFont="1" applyFill="1" applyBorder="1" applyAlignment="1">
      <alignment horizontal="center" vertical="center"/>
    </xf>
    <xf numFmtId="0" fontId="69" fillId="30" borderId="16" xfId="107" applyFont="1" applyFill="1" applyBorder="1" applyAlignment="1">
      <alignment horizontal="left" vertical="center" wrapText="1"/>
      <protection/>
    </xf>
    <xf numFmtId="200" fontId="69" fillId="30" borderId="65" xfId="53" applyNumberFormat="1" applyFont="1" applyFill="1" applyBorder="1" applyAlignment="1">
      <alignment horizontal="left" vertical="center" wrapText="1"/>
    </xf>
    <xf numFmtId="3" fontId="117" fillId="27" borderId="21" xfId="0" applyNumberFormat="1" applyFont="1" applyFill="1" applyBorder="1" applyAlignment="1">
      <alignment horizontal="center" vertical="center"/>
    </xf>
    <xf numFmtId="3" fontId="117" fillId="27" borderId="23" xfId="0" applyNumberFormat="1" applyFont="1" applyFill="1" applyBorder="1" applyAlignment="1">
      <alignment horizontal="center" vertical="center"/>
    </xf>
    <xf numFmtId="3" fontId="9" fillId="26" borderId="28" xfId="0" applyNumberFormat="1" applyFont="1" applyFill="1" applyBorder="1" applyAlignment="1">
      <alignment horizontal="center" vertical="center"/>
    </xf>
    <xf numFmtId="49" fontId="9" fillId="30" borderId="67" xfId="0" applyNumberFormat="1" applyFont="1" applyFill="1" applyBorder="1" applyAlignment="1">
      <alignment horizontal="center" vertical="center"/>
    </xf>
    <xf numFmtId="0" fontId="69" fillId="30" borderId="22" xfId="0" applyFont="1" applyFill="1" applyBorder="1" applyAlignment="1">
      <alignment horizontal="left" vertical="center" wrapText="1"/>
    </xf>
    <xf numFmtId="0" fontId="69" fillId="30" borderId="63" xfId="0" applyFont="1" applyFill="1" applyBorder="1" applyAlignment="1">
      <alignment horizontal="center" vertical="center" wrapText="1"/>
    </xf>
    <xf numFmtId="49" fontId="9" fillId="30" borderId="15" xfId="0" applyNumberFormat="1" applyFont="1" applyFill="1" applyBorder="1" applyAlignment="1">
      <alignment horizontal="center" vertical="center"/>
    </xf>
    <xf numFmtId="0" fontId="69" fillId="30" borderId="16" xfId="0" applyFont="1" applyFill="1" applyBorder="1" applyAlignment="1">
      <alignment horizontal="left" vertical="center" wrapText="1"/>
    </xf>
    <xf numFmtId="0" fontId="69" fillId="30" borderId="65" xfId="0" applyFont="1" applyFill="1" applyBorder="1" applyAlignment="1">
      <alignment horizontal="center" vertical="center" wrapText="1"/>
    </xf>
    <xf numFmtId="0" fontId="118" fillId="30" borderId="16" xfId="0" applyFont="1" applyFill="1" applyBorder="1" applyAlignment="1">
      <alignment horizontal="left" vertical="center" wrapText="1"/>
    </xf>
    <xf numFmtId="3" fontId="9" fillId="26" borderId="24" xfId="0" applyNumberFormat="1" applyFont="1" applyFill="1" applyBorder="1" applyAlignment="1">
      <alignment horizontal="center" vertical="center"/>
    </xf>
    <xf numFmtId="49" fontId="1" fillId="30" borderId="15" xfId="0" applyNumberFormat="1" applyFont="1" applyFill="1" applyBorder="1" applyAlignment="1">
      <alignment horizontal="center" vertical="center"/>
    </xf>
    <xf numFmtId="0" fontId="118" fillId="30" borderId="16" xfId="0" applyFont="1" applyFill="1" applyBorder="1" applyAlignment="1">
      <alignment horizontal="center" vertical="center" wrapText="1"/>
    </xf>
    <xf numFmtId="3" fontId="9" fillId="27" borderId="21" xfId="0" applyNumberFormat="1" applyFont="1" applyFill="1" applyBorder="1" applyAlignment="1">
      <alignment horizontal="center" vertical="center"/>
    </xf>
    <xf numFmtId="3" fontId="9" fillId="27" borderId="23" xfId="0" applyNumberFormat="1" applyFont="1" applyFill="1" applyBorder="1" applyAlignment="1">
      <alignment horizontal="center" vertical="center"/>
    </xf>
    <xf numFmtId="49" fontId="9" fillId="30" borderId="19" xfId="0" applyNumberFormat="1" applyFont="1" applyFill="1" applyBorder="1" applyAlignment="1">
      <alignment horizontal="center" vertical="center"/>
    </xf>
    <xf numFmtId="3" fontId="117" fillId="27" borderId="15" xfId="0" applyNumberFormat="1" applyFont="1" applyFill="1" applyBorder="1" applyAlignment="1">
      <alignment horizontal="center" vertical="center"/>
    </xf>
    <xf numFmtId="3" fontId="117" fillId="27" borderId="9" xfId="0" applyNumberFormat="1" applyFont="1" applyFill="1" applyBorder="1" applyAlignment="1">
      <alignment horizontal="center" vertical="center"/>
    </xf>
    <xf numFmtId="3" fontId="9" fillId="27" borderId="15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49" fontId="9" fillId="30" borderId="37" xfId="0" applyNumberFormat="1" applyFont="1" applyFill="1" applyBorder="1" applyAlignment="1">
      <alignment horizontal="center" vertical="center"/>
    </xf>
    <xf numFmtId="3" fontId="117" fillId="27" borderId="37" xfId="0" applyNumberFormat="1" applyFont="1" applyFill="1" applyBorder="1" applyAlignment="1">
      <alignment horizontal="center" vertical="center"/>
    </xf>
    <xf numFmtId="3" fontId="117" fillId="27" borderId="36" xfId="0" applyNumberFormat="1" applyFont="1" applyFill="1" applyBorder="1" applyAlignment="1">
      <alignment horizontal="center" vertical="center"/>
    </xf>
    <xf numFmtId="3" fontId="9" fillId="26" borderId="38" xfId="0" applyNumberFormat="1" applyFont="1" applyFill="1" applyBorder="1" applyAlignment="1">
      <alignment horizontal="center" vertical="center"/>
    </xf>
    <xf numFmtId="3" fontId="9" fillId="27" borderId="37" xfId="0" applyNumberFormat="1" applyFont="1" applyFill="1" applyBorder="1" applyAlignment="1">
      <alignment horizontal="center" vertical="center"/>
    </xf>
    <xf numFmtId="3" fontId="9" fillId="27" borderId="36" xfId="0" applyNumberFormat="1" applyFont="1" applyFill="1" applyBorder="1" applyAlignment="1">
      <alignment horizontal="center" vertical="center"/>
    </xf>
    <xf numFmtId="3" fontId="112" fillId="0" borderId="0" xfId="0" applyNumberFormat="1" applyFont="1" applyFill="1" applyAlignment="1">
      <alignment/>
    </xf>
    <xf numFmtId="0" fontId="112" fillId="0" borderId="0" xfId="0" applyFont="1" applyFill="1" applyAlignment="1">
      <alignment/>
    </xf>
    <xf numFmtId="176" fontId="112" fillId="0" borderId="0" xfId="0" applyNumberFormat="1" applyFont="1" applyFill="1" applyAlignment="1">
      <alignment/>
    </xf>
    <xf numFmtId="3" fontId="112" fillId="0" borderId="0" xfId="0" applyNumberFormat="1" applyFont="1" applyAlignment="1">
      <alignment/>
    </xf>
    <xf numFmtId="3" fontId="0" fillId="27" borderId="61" xfId="0" applyNumberFormat="1" applyFont="1" applyFill="1" applyBorder="1" applyAlignment="1">
      <alignment horizontal="center" vertical="center"/>
    </xf>
    <xf numFmtId="3" fontId="0" fillId="26" borderId="68" xfId="0" applyNumberFormat="1" applyFont="1" applyFill="1" applyBorder="1" applyAlignment="1">
      <alignment horizontal="center" vertical="center"/>
    </xf>
    <xf numFmtId="3" fontId="0" fillId="27" borderId="69" xfId="0" applyNumberFormat="1" applyFont="1" applyFill="1" applyBorder="1" applyAlignment="1">
      <alignment horizontal="center" vertical="center"/>
    </xf>
    <xf numFmtId="3" fontId="0" fillId="26" borderId="70" xfId="0" applyNumberFormat="1" applyFont="1" applyFill="1" applyBorder="1" applyAlignment="1">
      <alignment horizontal="center" vertical="center"/>
    </xf>
    <xf numFmtId="0" fontId="70" fillId="30" borderId="70" xfId="0" applyFont="1" applyFill="1" applyBorder="1" applyAlignment="1">
      <alignment horizontal="left" vertical="center" wrapText="1"/>
    </xf>
    <xf numFmtId="0" fontId="70" fillId="30" borderId="5" xfId="0" applyFont="1" applyFill="1" applyBorder="1" applyAlignment="1">
      <alignment horizontal="left" vertical="center" wrapText="1"/>
    </xf>
    <xf numFmtId="0" fontId="70" fillId="27" borderId="65" xfId="0" applyFont="1" applyFill="1" applyBorder="1" applyAlignment="1">
      <alignment horizontal="center" vertical="center"/>
    </xf>
    <xf numFmtId="0" fontId="0" fillId="36" borderId="65" xfId="0" applyFont="1" applyFill="1" applyBorder="1" applyAlignment="1">
      <alignment horizontal="left" vertical="center" wrapText="1"/>
    </xf>
    <xf numFmtId="176" fontId="0" fillId="36" borderId="63" xfId="0" applyNumberFormat="1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64" fillId="0" borderId="0" xfId="0" applyFont="1" applyAlignment="1">
      <alignment horizontal="center"/>
    </xf>
    <xf numFmtId="0" fontId="48" fillId="0" borderId="0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90" fillId="27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27" borderId="57" xfId="0" applyFont="1" applyFill="1" applyBorder="1" applyAlignment="1">
      <alignment horizontal="center" vertical="center" wrapText="1"/>
    </xf>
    <xf numFmtId="200" fontId="9" fillId="32" borderId="43" xfId="53" applyNumberFormat="1" applyFont="1" applyFill="1" applyBorder="1" applyAlignment="1">
      <alignment vertical="center" wrapText="1"/>
    </xf>
    <xf numFmtId="0" fontId="9" fillId="32" borderId="43" xfId="104" applyFont="1" applyFill="1" applyBorder="1" applyAlignment="1">
      <alignment vertical="center" wrapText="1"/>
      <protection/>
    </xf>
    <xf numFmtId="0" fontId="9" fillId="32" borderId="71" xfId="104" applyFont="1" applyFill="1" applyBorder="1" applyAlignment="1">
      <alignment vertical="center" wrapText="1"/>
      <protection/>
    </xf>
    <xf numFmtId="200" fontId="9" fillId="32" borderId="45" xfId="53" applyNumberFormat="1" applyFont="1" applyFill="1" applyBorder="1" applyAlignment="1">
      <alignment vertical="center" wrapText="1"/>
    </xf>
    <xf numFmtId="200" fontId="9" fillId="32" borderId="40" xfId="53" applyNumberFormat="1" applyFont="1" applyFill="1" applyBorder="1" applyAlignment="1">
      <alignment vertical="center" wrapText="1"/>
    </xf>
    <xf numFmtId="0" fontId="9" fillId="32" borderId="41" xfId="104" applyFont="1" applyFill="1" applyBorder="1" applyAlignment="1">
      <alignment vertical="center" wrapText="1"/>
      <protection/>
    </xf>
    <xf numFmtId="0" fontId="9" fillId="32" borderId="40" xfId="104" applyFont="1" applyFill="1" applyBorder="1" applyAlignment="1">
      <alignment vertical="center" wrapText="1"/>
      <protection/>
    </xf>
    <xf numFmtId="200" fontId="9" fillId="32" borderId="46" xfId="53" applyNumberFormat="1" applyFont="1" applyFill="1" applyBorder="1" applyAlignment="1">
      <alignment vertical="center" wrapText="1"/>
    </xf>
    <xf numFmtId="0" fontId="9" fillId="32" borderId="9" xfId="104" applyFont="1" applyFill="1" applyBorder="1" applyAlignment="1">
      <alignment vertical="center" wrapText="1"/>
      <protection/>
    </xf>
    <xf numFmtId="200" fontId="9" fillId="32" borderId="56" xfId="53" applyNumberFormat="1" applyFont="1" applyFill="1" applyBorder="1" applyAlignment="1">
      <alignment vertical="center" wrapText="1"/>
    </xf>
    <xf numFmtId="0" fontId="9" fillId="32" borderId="23" xfId="104" applyFont="1" applyFill="1" applyBorder="1" applyAlignment="1">
      <alignment vertical="center" wrapText="1"/>
      <protection/>
    </xf>
    <xf numFmtId="0" fontId="9" fillId="32" borderId="42" xfId="104" applyFont="1" applyFill="1" applyBorder="1" applyAlignment="1">
      <alignment vertical="center" wrapText="1"/>
      <protection/>
    </xf>
    <xf numFmtId="0" fontId="9" fillId="32" borderId="35" xfId="104" applyFont="1" applyFill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9" xfId="105" applyFont="1" applyFill="1" applyBorder="1" applyAlignment="1">
      <alignment vertical="center" wrapText="1"/>
      <protection/>
    </xf>
    <xf numFmtId="3" fontId="10" fillId="32" borderId="9" xfId="105" applyNumberFormat="1" applyFont="1" applyFill="1" applyBorder="1" applyAlignment="1">
      <alignment horizontal="left" vertical="center" wrapText="1"/>
      <protection/>
    </xf>
    <xf numFmtId="0" fontId="9" fillId="32" borderId="15" xfId="104" applyFont="1" applyFill="1" applyBorder="1" applyAlignment="1">
      <alignment horizontal="center" vertical="center" wrapText="1"/>
      <protection/>
    </xf>
    <xf numFmtId="0" fontId="1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27" borderId="9" xfId="0" applyFont="1" applyFill="1" applyBorder="1" applyAlignment="1">
      <alignment/>
    </xf>
    <xf numFmtId="0" fontId="51" fillId="32" borderId="28" xfId="104" applyFont="1" applyFill="1" applyBorder="1" applyAlignment="1">
      <alignment vertical="center" wrapText="1"/>
      <protection/>
    </xf>
    <xf numFmtId="3" fontId="112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ont="1" applyFill="1" applyBorder="1" applyAlignment="1">
      <alignment horizontal="center" vertical="center"/>
    </xf>
    <xf numFmtId="0" fontId="4" fillId="27" borderId="16" xfId="0" applyFont="1" applyFill="1" applyBorder="1" applyAlignment="1">
      <alignment horizontal="left"/>
    </xf>
    <xf numFmtId="0" fontId="4" fillId="27" borderId="72" xfId="0" applyFont="1" applyFill="1" applyBorder="1" applyAlignment="1">
      <alignment horizontal="left"/>
    </xf>
    <xf numFmtId="0" fontId="4" fillId="27" borderId="46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57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9" fillId="27" borderId="16" xfId="0" applyFont="1" applyFill="1" applyBorder="1" applyAlignment="1">
      <alignment horizontal="center"/>
    </xf>
    <xf numFmtId="0" fontId="9" fillId="27" borderId="46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95" fillId="0" borderId="16" xfId="0" applyFont="1" applyFill="1" applyBorder="1" applyAlignment="1">
      <alignment horizontal="center"/>
    </xf>
    <xf numFmtId="0" fontId="95" fillId="0" borderId="72" xfId="0" applyFont="1" applyFill="1" applyBorder="1" applyAlignment="1">
      <alignment horizontal="center"/>
    </xf>
    <xf numFmtId="0" fontId="95" fillId="0" borderId="57" xfId="0" applyFont="1" applyFill="1" applyBorder="1" applyAlignment="1">
      <alignment horizontal="center"/>
    </xf>
    <xf numFmtId="0" fontId="96" fillId="0" borderId="73" xfId="0" applyFont="1" applyFill="1" applyBorder="1" applyAlignment="1">
      <alignment horizontal="center"/>
    </xf>
    <xf numFmtId="0" fontId="96" fillId="0" borderId="78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96" fillId="29" borderId="79" xfId="0" applyFont="1" applyFill="1" applyBorder="1" applyAlignment="1">
      <alignment horizontal="center" vertical="center"/>
    </xf>
    <xf numFmtId="0" fontId="96" fillId="29" borderId="6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51" fillId="27" borderId="16" xfId="0" applyFont="1" applyFill="1" applyBorder="1" applyAlignment="1">
      <alignment horizontal="center"/>
    </xf>
    <xf numFmtId="0" fontId="51" fillId="27" borderId="46" xfId="0" applyFont="1" applyFill="1" applyBorder="1" applyAlignment="1">
      <alignment horizontal="center"/>
    </xf>
    <xf numFmtId="0" fontId="68" fillId="0" borderId="56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51" fillId="27" borderId="9" xfId="0" applyFont="1" applyFill="1" applyBorder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9" fillId="0" borderId="87" xfId="0" applyFont="1" applyBorder="1" applyAlignment="1">
      <alignment horizontal="center"/>
    </xf>
    <xf numFmtId="0" fontId="51" fillId="0" borderId="87" xfId="0" applyFont="1" applyBorder="1" applyAlignment="1">
      <alignment horizontal="center"/>
    </xf>
    <xf numFmtId="0" fontId="110" fillId="26" borderId="29" xfId="0" applyFont="1" applyFill="1" applyBorder="1" applyAlignment="1">
      <alignment horizontal="center" vertical="center" wrapText="1"/>
    </xf>
    <xf numFmtId="0" fontId="110" fillId="26" borderId="57" xfId="0" applyFont="1" applyFill="1" applyBorder="1" applyAlignment="1">
      <alignment horizontal="center" vertical="center" wrapText="1"/>
    </xf>
    <xf numFmtId="0" fontId="110" fillId="0" borderId="88" xfId="0" applyFont="1" applyBorder="1" applyAlignment="1">
      <alignment horizontal="center"/>
    </xf>
    <xf numFmtId="0" fontId="110" fillId="0" borderId="74" xfId="0" applyFont="1" applyBorder="1" applyAlignment="1">
      <alignment horizontal="center"/>
    </xf>
    <xf numFmtId="0" fontId="110" fillId="26" borderId="89" xfId="0" applyFont="1" applyFill="1" applyBorder="1" applyAlignment="1">
      <alignment horizontal="center" vertical="center" wrapText="1"/>
    </xf>
    <xf numFmtId="0" fontId="110" fillId="26" borderId="46" xfId="0" applyFont="1" applyFill="1" applyBorder="1" applyAlignment="1">
      <alignment horizontal="center" vertical="center" wrapText="1"/>
    </xf>
    <xf numFmtId="0" fontId="110" fillId="26" borderId="35" xfId="0" applyFont="1" applyFill="1" applyBorder="1" applyAlignment="1">
      <alignment horizontal="center" vertical="center" wrapText="1"/>
    </xf>
    <xf numFmtId="0" fontId="110" fillId="26" borderId="15" xfId="0" applyFont="1" applyFill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09" fillId="0" borderId="55" xfId="0" applyFont="1" applyBorder="1" applyAlignment="1">
      <alignment horizontal="center" vertical="center" wrapText="1"/>
    </xf>
    <xf numFmtId="0" fontId="109" fillId="0" borderId="46" xfId="0" applyFont="1" applyBorder="1" applyAlignment="1">
      <alignment horizontal="center" vertical="center" wrapText="1"/>
    </xf>
    <xf numFmtId="0" fontId="109" fillId="0" borderId="9" xfId="0" applyFont="1" applyBorder="1" applyAlignment="1">
      <alignment horizontal="center" vertical="center" wrapText="1"/>
    </xf>
    <xf numFmtId="0" fontId="104" fillId="27" borderId="80" xfId="0" applyFont="1" applyFill="1" applyBorder="1" applyAlignment="1">
      <alignment horizontal="center" vertical="center" wrapText="1"/>
    </xf>
    <xf numFmtId="0" fontId="104" fillId="27" borderId="26" xfId="0" applyFont="1" applyFill="1" applyBorder="1" applyAlignment="1">
      <alignment horizontal="center" vertical="center" wrapText="1"/>
    </xf>
    <xf numFmtId="0" fontId="104" fillId="27" borderId="8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91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92" xfId="104" applyFont="1" applyFill="1" applyBorder="1" applyAlignment="1">
      <alignment horizontal="center" vertical="center" wrapText="1"/>
      <protection/>
    </xf>
    <xf numFmtId="0" fontId="3" fillId="31" borderId="91" xfId="104" applyFont="1" applyFill="1" applyBorder="1" applyAlignment="1">
      <alignment horizontal="center" vertical="center" wrapText="1"/>
      <protection/>
    </xf>
    <xf numFmtId="0" fontId="3" fillId="31" borderId="75" xfId="104" applyFont="1" applyFill="1" applyBorder="1" applyAlignment="1">
      <alignment horizontal="center" vertical="center" wrapText="1"/>
      <protection/>
    </xf>
    <xf numFmtId="0" fontId="3" fillId="31" borderId="92" xfId="104" applyFont="1" applyFill="1" applyBorder="1" applyAlignment="1">
      <alignment horizontal="center" vertical="center" wrapText="1"/>
      <protection/>
    </xf>
    <xf numFmtId="0" fontId="3" fillId="31" borderId="20" xfId="104" applyFont="1" applyFill="1" applyBorder="1" applyAlignment="1">
      <alignment horizontal="center" vertical="center" wrapText="1"/>
      <protection/>
    </xf>
    <xf numFmtId="0" fontId="3" fillId="31" borderId="34" xfId="104" applyFont="1" applyFill="1" applyBorder="1" applyAlignment="1">
      <alignment horizontal="center" vertical="center" wrapText="1"/>
      <protection/>
    </xf>
    <xf numFmtId="0" fontId="3" fillId="0" borderId="42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31" borderId="42" xfId="104" applyFont="1" applyFill="1" applyBorder="1" applyAlignment="1">
      <alignment horizontal="center" vertical="center" wrapText="1"/>
      <protection/>
    </xf>
    <xf numFmtId="0" fontId="3" fillId="31" borderId="82" xfId="104" applyFont="1" applyFill="1" applyBorder="1" applyAlignment="1">
      <alignment horizontal="center" vertical="center" wrapText="1"/>
      <protection/>
    </xf>
    <xf numFmtId="0" fontId="3" fillId="31" borderId="59" xfId="104" applyFont="1" applyFill="1" applyBorder="1" applyAlignment="1">
      <alignment horizontal="center" vertical="center" wrapText="1"/>
      <protection/>
    </xf>
    <xf numFmtId="0" fontId="3" fillId="31" borderId="93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59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0" fillId="0" borderId="0" xfId="104" applyFill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14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4" xfId="105"/>
    <cellStyle name="Normal Table" xfId="106"/>
    <cellStyle name="Normal_Formati_permbledhese_Investimet 2007" xfId="107"/>
    <cellStyle name="Note" xfId="108"/>
    <cellStyle name="Output" xfId="109"/>
    <cellStyle name="Output Amounts" xfId="110"/>
    <cellStyle name="Percent" xfId="111"/>
    <cellStyle name="Percent [2]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/>
    <cellStyle name="Total" xfId="124"/>
    <cellStyle name="Warning Text" xfId="125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">
      <selection activeCell="J12" sqref="J12:K12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5" customWidth="1"/>
    <col min="5" max="6" width="12.28125" style="25" customWidth="1"/>
    <col min="7" max="7" width="18.140625" style="25" customWidth="1"/>
    <col min="8" max="8" width="18.28125" style="25" customWidth="1"/>
    <col min="9" max="9" width="15.00390625" style="25" customWidth="1"/>
  </cols>
  <sheetData>
    <row r="2" spans="1:9" s="24" customFormat="1" ht="15.75">
      <c r="A2" s="23" t="s">
        <v>96</v>
      </c>
      <c r="D2" s="29"/>
      <c r="E2" s="29"/>
      <c r="F2" s="29"/>
      <c r="G2" s="29"/>
      <c r="H2" s="29"/>
      <c r="I2" s="29"/>
    </row>
    <row r="3" spans="1:10" ht="15.75">
      <c r="A3" s="1"/>
      <c r="B3" s="2"/>
      <c r="C3" s="2"/>
      <c r="D3" s="44"/>
      <c r="E3" s="44"/>
      <c r="F3" s="44"/>
      <c r="G3" s="44"/>
      <c r="H3" s="44"/>
      <c r="I3" s="44"/>
      <c r="J3" s="2"/>
    </row>
    <row r="4" spans="1:10" ht="13.5" thickBot="1">
      <c r="A4" s="2"/>
      <c r="B4" s="2"/>
      <c r="C4" s="2"/>
      <c r="D4" s="44"/>
      <c r="E4" s="44"/>
      <c r="F4" s="44"/>
      <c r="H4" s="44"/>
      <c r="I4" s="10" t="s">
        <v>68</v>
      </c>
      <c r="J4" s="2"/>
    </row>
    <row r="5" spans="1:10" ht="12.75">
      <c r="A5" s="11"/>
      <c r="B5" s="12"/>
      <c r="C5" s="12"/>
      <c r="D5" s="39"/>
      <c r="E5" s="39"/>
      <c r="F5" s="39"/>
      <c r="G5" s="39"/>
      <c r="H5" s="39"/>
      <c r="I5" s="77"/>
      <c r="J5" s="2"/>
    </row>
    <row r="6" spans="1:10" ht="12.75">
      <c r="A6" s="4" t="s">
        <v>28</v>
      </c>
      <c r="B6" s="369"/>
      <c r="C6" s="370"/>
      <c r="D6" s="370"/>
      <c r="E6" s="370"/>
      <c r="F6" s="371"/>
      <c r="G6" s="9" t="s">
        <v>29</v>
      </c>
      <c r="H6" s="376"/>
      <c r="I6" s="377"/>
      <c r="J6" s="2"/>
    </row>
    <row r="7" spans="1:10" ht="12.75">
      <c r="A7" s="13"/>
      <c r="B7" s="14"/>
      <c r="C7" s="14"/>
      <c r="D7" s="17"/>
      <c r="E7" s="17"/>
      <c r="F7" s="17"/>
      <c r="G7" s="17"/>
      <c r="H7" s="18"/>
      <c r="I7" s="43"/>
      <c r="J7" s="2"/>
    </row>
    <row r="8" spans="1:10" ht="12.75">
      <c r="A8" s="378" t="s">
        <v>30</v>
      </c>
      <c r="B8" s="379"/>
      <c r="C8" s="396" t="s">
        <v>52</v>
      </c>
      <c r="D8" s="397"/>
      <c r="E8" s="397"/>
      <c r="F8" s="397"/>
      <c r="G8" s="397"/>
      <c r="H8" s="397"/>
      <c r="I8" s="398"/>
      <c r="J8" s="2"/>
    </row>
    <row r="9" spans="1:10" ht="12.75">
      <c r="A9" s="380"/>
      <c r="B9" s="381"/>
      <c r="C9" s="21" t="s">
        <v>3</v>
      </c>
      <c r="D9" s="21" t="s">
        <v>4</v>
      </c>
      <c r="E9" s="21" t="s">
        <v>5</v>
      </c>
      <c r="F9" s="21" t="s">
        <v>6</v>
      </c>
      <c r="G9" s="21" t="s">
        <v>49</v>
      </c>
      <c r="H9" s="21" t="s">
        <v>93</v>
      </c>
      <c r="I9" s="22" t="s">
        <v>94</v>
      </c>
      <c r="J9" s="2"/>
    </row>
    <row r="10" spans="1:10" ht="18.75" customHeight="1">
      <c r="A10" s="382"/>
      <c r="B10" s="383"/>
      <c r="C10" s="15" t="s">
        <v>7</v>
      </c>
      <c r="D10" s="15" t="s">
        <v>31</v>
      </c>
      <c r="E10" s="15" t="s">
        <v>67</v>
      </c>
      <c r="F10" s="15" t="s">
        <v>67</v>
      </c>
      <c r="G10" s="15" t="s">
        <v>67</v>
      </c>
      <c r="H10" s="15" t="s">
        <v>7</v>
      </c>
      <c r="I10" s="374" t="s">
        <v>8</v>
      </c>
      <c r="J10" s="2"/>
    </row>
    <row r="11" spans="1:10" ht="33.75">
      <c r="A11" s="19" t="s">
        <v>2</v>
      </c>
      <c r="B11" s="20" t="s">
        <v>69</v>
      </c>
      <c r="C11" s="16" t="s">
        <v>293</v>
      </c>
      <c r="D11" s="16" t="s">
        <v>294</v>
      </c>
      <c r="E11" s="16" t="s">
        <v>197</v>
      </c>
      <c r="F11" s="16" t="s">
        <v>295</v>
      </c>
      <c r="G11" s="16" t="s">
        <v>92</v>
      </c>
      <c r="H11" s="16" t="s">
        <v>91</v>
      </c>
      <c r="I11" s="375"/>
      <c r="J11" s="2"/>
    </row>
    <row r="12" spans="1:10" ht="12.75">
      <c r="A12" s="75" t="s">
        <v>32</v>
      </c>
      <c r="B12" s="76" t="s">
        <v>109</v>
      </c>
      <c r="C12" s="78">
        <v>5053129</v>
      </c>
      <c r="D12" s="78">
        <v>5126100</v>
      </c>
      <c r="E12" s="78">
        <v>5832100</v>
      </c>
      <c r="F12" s="78">
        <v>5833162</v>
      </c>
      <c r="G12" s="78">
        <v>1944229</v>
      </c>
      <c r="H12" s="78">
        <v>1630266</v>
      </c>
      <c r="I12" s="79">
        <f>H12-G12</f>
        <v>-313963</v>
      </c>
      <c r="J12" s="364"/>
    </row>
    <row r="13" spans="1:10" ht="12.75">
      <c r="A13" s="75" t="s">
        <v>33</v>
      </c>
      <c r="B13" s="76" t="s">
        <v>34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9">
        <f>H13-G13</f>
        <v>0</v>
      </c>
      <c r="J13" s="2"/>
    </row>
    <row r="14" spans="1:10" ht="12.75">
      <c r="A14" s="75" t="s">
        <v>35</v>
      </c>
      <c r="B14" s="76" t="s">
        <v>36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9">
        <f>H14-G14</f>
        <v>0</v>
      </c>
      <c r="J14" s="2"/>
    </row>
    <row r="15" spans="1:10" ht="12.75">
      <c r="A15" s="75" t="s">
        <v>37</v>
      </c>
      <c r="B15" s="76" t="s">
        <v>38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  <c r="I15" s="79">
        <f>H15-G15</f>
        <v>0</v>
      </c>
      <c r="J15" s="2"/>
    </row>
    <row r="16" spans="1:10" ht="12.75">
      <c r="A16" s="75" t="s">
        <v>39</v>
      </c>
      <c r="B16" s="76" t="s">
        <v>40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9">
        <f>H16-G16</f>
        <v>0</v>
      </c>
      <c r="J16" s="2"/>
    </row>
    <row r="17" spans="1:10" ht="13.5" thickBot="1">
      <c r="A17" s="75" t="s">
        <v>70</v>
      </c>
      <c r="B17" s="76" t="s">
        <v>71</v>
      </c>
      <c r="C17" s="78"/>
      <c r="D17" s="78"/>
      <c r="E17" s="78"/>
      <c r="F17" s="78"/>
      <c r="G17" s="78"/>
      <c r="H17" s="78"/>
      <c r="I17" s="79"/>
      <c r="J17" s="2"/>
    </row>
    <row r="18" spans="1:10" ht="14.25" customHeight="1" thickBot="1">
      <c r="A18" s="372" t="s">
        <v>41</v>
      </c>
      <c r="B18" s="373"/>
      <c r="C18" s="80">
        <f aca="true" t="shared" si="0" ref="C18:I18">SUM(C12:C17)</f>
        <v>5053129</v>
      </c>
      <c r="D18" s="80">
        <f t="shared" si="0"/>
        <v>5126100</v>
      </c>
      <c r="E18" s="80">
        <f t="shared" si="0"/>
        <v>5832100</v>
      </c>
      <c r="F18" s="80">
        <f>SUM(F12:F17)</f>
        <v>5833162</v>
      </c>
      <c r="G18" s="80">
        <f t="shared" si="0"/>
        <v>1944229</v>
      </c>
      <c r="H18" s="80">
        <f t="shared" si="0"/>
        <v>1630266</v>
      </c>
      <c r="I18" s="81">
        <f t="shared" si="0"/>
        <v>-313963</v>
      </c>
      <c r="J18" s="2"/>
    </row>
    <row r="19" spans="1:10" ht="15" customHeight="1" thickBot="1">
      <c r="A19" s="384" t="s">
        <v>53</v>
      </c>
      <c r="B19" s="385"/>
      <c r="C19" s="86"/>
      <c r="D19" s="86"/>
      <c r="E19" s="86"/>
      <c r="F19" s="86"/>
      <c r="G19" s="86"/>
      <c r="H19" s="82"/>
      <c r="I19" s="83"/>
      <c r="J19" s="2"/>
    </row>
    <row r="20" spans="1:10" s="71" customFormat="1" ht="13.5" thickBot="1">
      <c r="A20" s="399" t="s">
        <v>74</v>
      </c>
      <c r="B20" s="400"/>
      <c r="C20" s="84">
        <f aca="true" t="shared" si="1" ref="C20:H20">C18+C19</f>
        <v>5053129</v>
      </c>
      <c r="D20" s="84">
        <f t="shared" si="1"/>
        <v>5126100</v>
      </c>
      <c r="E20" s="84">
        <f t="shared" si="1"/>
        <v>5832100</v>
      </c>
      <c r="F20" s="84">
        <f t="shared" si="1"/>
        <v>5833162</v>
      </c>
      <c r="G20" s="84">
        <f t="shared" si="1"/>
        <v>1944229</v>
      </c>
      <c r="H20" s="84">
        <f t="shared" si="1"/>
        <v>1630266</v>
      </c>
      <c r="I20" s="85"/>
      <c r="J20" s="70"/>
    </row>
    <row r="21" spans="1:10" ht="12.75">
      <c r="A21" s="2"/>
      <c r="B21" s="2"/>
      <c r="C21" s="2"/>
      <c r="D21" s="44"/>
      <c r="E21" s="44"/>
      <c r="F21" s="44"/>
      <c r="G21" s="44"/>
      <c r="H21" s="44"/>
      <c r="I21" s="44"/>
      <c r="J21" s="2"/>
    </row>
    <row r="22" spans="1:10" ht="12.75">
      <c r="A22" s="2"/>
      <c r="B22" s="2"/>
      <c r="C22" s="2"/>
      <c r="D22" s="44"/>
      <c r="E22" s="44"/>
      <c r="F22" s="44"/>
      <c r="G22" s="44"/>
      <c r="H22" s="44"/>
      <c r="I22" s="44"/>
      <c r="J22" s="2"/>
    </row>
    <row r="23" spans="1:10" ht="12.75">
      <c r="A23" s="2"/>
      <c r="B23" s="2"/>
      <c r="C23" s="2"/>
      <c r="D23" s="44"/>
      <c r="E23" s="44"/>
      <c r="F23" s="44"/>
      <c r="G23" s="44"/>
      <c r="H23" s="44"/>
      <c r="I23" s="44"/>
      <c r="J23" s="2"/>
    </row>
    <row r="24" spans="1:10" ht="18" customHeight="1">
      <c r="A24" s="161"/>
      <c r="B24" s="390" t="s">
        <v>25</v>
      </c>
      <c r="C24" s="391"/>
      <c r="D24" s="36" t="s">
        <v>9</v>
      </c>
      <c r="E24" s="386" t="s">
        <v>296</v>
      </c>
      <c r="F24" s="387"/>
      <c r="G24" s="44"/>
      <c r="H24" s="44"/>
      <c r="I24" s="44"/>
      <c r="J24" s="2"/>
    </row>
    <row r="25" spans="1:10" ht="12.75">
      <c r="A25" s="161"/>
      <c r="B25" s="392"/>
      <c r="C25" s="393"/>
      <c r="D25" s="36" t="s">
        <v>26</v>
      </c>
      <c r="E25" s="388"/>
      <c r="F25" s="389"/>
      <c r="G25" s="44"/>
      <c r="H25" s="44"/>
      <c r="I25" s="44"/>
      <c r="J25" s="2"/>
    </row>
    <row r="26" spans="1:10" ht="17.25" customHeight="1">
      <c r="A26" s="161"/>
      <c r="B26" s="394"/>
      <c r="C26" s="395"/>
      <c r="D26" s="36" t="s">
        <v>27</v>
      </c>
      <c r="E26" s="388"/>
      <c r="F26" s="389"/>
      <c r="G26" s="44"/>
      <c r="H26" s="44"/>
      <c r="I26" s="44"/>
      <c r="J26" s="2"/>
    </row>
    <row r="27" spans="1:10" ht="12.75">
      <c r="A27" s="2"/>
      <c r="B27" s="2"/>
      <c r="C27" s="2"/>
      <c r="D27" s="44"/>
      <c r="E27" s="44"/>
      <c r="F27" s="44"/>
      <c r="G27" s="44"/>
      <c r="H27" s="44"/>
      <c r="I27" s="44"/>
      <c r="J27" s="2"/>
    </row>
  </sheetData>
  <sheetProtection/>
  <mergeCells count="12">
    <mergeCell ref="E24:F24"/>
    <mergeCell ref="E25:F25"/>
    <mergeCell ref="E26:F26"/>
    <mergeCell ref="B24:C26"/>
    <mergeCell ref="C8:I8"/>
    <mergeCell ref="A20:B20"/>
    <mergeCell ref="B6:F6"/>
    <mergeCell ref="A18:B18"/>
    <mergeCell ref="I10:I11"/>
    <mergeCell ref="H6:I6"/>
    <mergeCell ref="A8:B10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zoomScalePageLayoutView="0" workbookViewId="0" topLeftCell="A13">
      <selection activeCell="D38" sqref="D38:E38"/>
    </sheetView>
  </sheetViews>
  <sheetFormatPr defaultColWidth="9.140625" defaultRowHeight="12.75"/>
  <cols>
    <col min="1" max="1" width="11.7109375" style="25" customWidth="1"/>
    <col min="2" max="2" width="39.57421875" style="0" customWidth="1"/>
    <col min="3" max="3" width="12.140625" style="0" customWidth="1"/>
    <col min="4" max="4" width="13.57421875" style="25" customWidth="1"/>
    <col min="5" max="5" width="13.28125" style="25" customWidth="1"/>
    <col min="6" max="6" width="15.00390625" style="25" customWidth="1"/>
    <col min="7" max="7" width="18.57421875" style="25" customWidth="1"/>
    <col min="8" max="8" width="19.28125" style="25" customWidth="1"/>
    <col min="9" max="9" width="13.140625" style="56" customWidth="1"/>
    <col min="16" max="16" width="14.7109375" style="0" customWidth="1"/>
  </cols>
  <sheetData>
    <row r="2" spans="1:9" s="24" customFormat="1" ht="15.75">
      <c r="A2" s="249" t="s">
        <v>99</v>
      </c>
      <c r="B2" s="250"/>
      <c r="C2" s="250"/>
      <c r="D2" s="251"/>
      <c r="E2" s="29"/>
      <c r="F2" s="29"/>
      <c r="G2" s="29"/>
      <c r="H2" s="29"/>
      <c r="I2" s="48"/>
    </row>
    <row r="3" spans="1:10" ht="13.5" thickBot="1">
      <c r="A3" s="18"/>
      <c r="B3" s="164"/>
      <c r="C3" s="164"/>
      <c r="D3" s="18"/>
      <c r="E3" s="26"/>
      <c r="F3" s="34"/>
      <c r="G3" s="35"/>
      <c r="H3" s="30"/>
      <c r="I3" s="252" t="s">
        <v>68</v>
      </c>
      <c r="J3" s="2"/>
    </row>
    <row r="4" spans="1:10" s="42" customFormat="1" ht="12.75">
      <c r="A4" s="37"/>
      <c r="B4" s="12"/>
      <c r="C4" s="12"/>
      <c r="D4" s="38"/>
      <c r="E4" s="38"/>
      <c r="F4" s="39"/>
      <c r="G4" s="39"/>
      <c r="H4" s="40"/>
      <c r="I4" s="50"/>
      <c r="J4" s="41"/>
    </row>
    <row r="5" spans="1:10" ht="12.75">
      <c r="A5" s="27" t="s">
        <v>28</v>
      </c>
      <c r="B5" s="87">
        <v>14</v>
      </c>
      <c r="C5" s="164"/>
      <c r="D5" s="164"/>
      <c r="E5" s="164"/>
      <c r="F5" s="164"/>
      <c r="G5" s="165"/>
      <c r="H5" s="9" t="s">
        <v>29</v>
      </c>
      <c r="I5" s="65" t="s">
        <v>111</v>
      </c>
      <c r="J5" s="2"/>
    </row>
    <row r="6" spans="1:10" ht="12.75">
      <c r="A6" s="27" t="s">
        <v>1</v>
      </c>
      <c r="B6" s="87" t="s">
        <v>109</v>
      </c>
      <c r="C6" s="166"/>
      <c r="D6" s="166"/>
      <c r="E6" s="166"/>
      <c r="F6" s="166"/>
      <c r="G6" s="167"/>
      <c r="H6" s="9" t="s">
        <v>72</v>
      </c>
      <c r="I6" s="65" t="s">
        <v>110</v>
      </c>
      <c r="J6" s="2"/>
    </row>
    <row r="7" spans="1:10" s="59" customFormat="1" ht="12.75">
      <c r="A7" s="379" t="s">
        <v>100</v>
      </c>
      <c r="B7" s="410" t="s">
        <v>69</v>
      </c>
      <c r="C7" s="279" t="s">
        <v>3</v>
      </c>
      <c r="D7" s="21" t="s">
        <v>4</v>
      </c>
      <c r="E7" s="21" t="s">
        <v>5</v>
      </c>
      <c r="F7" s="21" t="s">
        <v>6</v>
      </c>
      <c r="G7" s="21" t="s">
        <v>49</v>
      </c>
      <c r="H7" s="21" t="s">
        <v>93</v>
      </c>
      <c r="I7" s="51" t="s">
        <v>94</v>
      </c>
      <c r="J7" s="58"/>
    </row>
    <row r="8" spans="1:10" s="61" customFormat="1" ht="12.75">
      <c r="A8" s="381"/>
      <c r="B8" s="411"/>
      <c r="C8" s="280" t="s">
        <v>7</v>
      </c>
      <c r="D8" s="280" t="s">
        <v>31</v>
      </c>
      <c r="E8" s="15" t="s">
        <v>67</v>
      </c>
      <c r="F8" s="15" t="s">
        <v>67</v>
      </c>
      <c r="G8" s="280" t="s">
        <v>67</v>
      </c>
      <c r="H8" s="280" t="s">
        <v>7</v>
      </c>
      <c r="I8" s="404" t="s">
        <v>8</v>
      </c>
      <c r="J8" s="60"/>
    </row>
    <row r="9" spans="1:10" s="61" customFormat="1" ht="33.75">
      <c r="A9" s="383"/>
      <c r="B9" s="412"/>
      <c r="C9" s="281" t="s">
        <v>199</v>
      </c>
      <c r="D9" s="281" t="s">
        <v>200</v>
      </c>
      <c r="E9" s="16" t="s">
        <v>197</v>
      </c>
      <c r="F9" s="16" t="s">
        <v>198</v>
      </c>
      <c r="G9" s="281" t="s">
        <v>92</v>
      </c>
      <c r="H9" s="281" t="s">
        <v>91</v>
      </c>
      <c r="I9" s="405"/>
      <c r="J9" s="60"/>
    </row>
    <row r="10" spans="1:16" ht="12.75">
      <c r="A10" s="28">
        <v>600</v>
      </c>
      <c r="B10" s="5" t="s">
        <v>10</v>
      </c>
      <c r="C10" s="173">
        <v>2973063</v>
      </c>
      <c r="D10" s="173">
        <v>2831705</v>
      </c>
      <c r="E10" s="173">
        <v>3251785</v>
      </c>
      <c r="F10" s="173">
        <v>3251785</v>
      </c>
      <c r="G10" s="173">
        <v>1083928</v>
      </c>
      <c r="H10" s="173">
        <v>1080764.945</v>
      </c>
      <c r="I10" s="47">
        <f>H10-G10</f>
        <v>-3163.054999999935</v>
      </c>
      <c r="J10" s="2"/>
      <c r="N10" s="243">
        <f>G10+G11</f>
        <v>1293866</v>
      </c>
      <c r="P10" s="243">
        <f>N10-1249304</f>
        <v>44562</v>
      </c>
    </row>
    <row r="11" spans="1:10" ht="12.75">
      <c r="A11" s="28">
        <v>601</v>
      </c>
      <c r="B11" s="5" t="s">
        <v>11</v>
      </c>
      <c r="C11" s="173">
        <v>492085</v>
      </c>
      <c r="D11" s="173">
        <v>472895</v>
      </c>
      <c r="E11" s="173">
        <v>629815</v>
      </c>
      <c r="F11" s="173">
        <v>629815</v>
      </c>
      <c r="G11" s="173">
        <v>209938</v>
      </c>
      <c r="H11" s="62">
        <v>173645.6</v>
      </c>
      <c r="I11" s="47">
        <f aca="true" t="shared" si="0" ref="I11:I16">H11-G11</f>
        <v>-36292.399999999994</v>
      </c>
      <c r="J11" s="2"/>
    </row>
    <row r="12" spans="1:10" ht="12.75">
      <c r="A12" s="28">
        <v>602</v>
      </c>
      <c r="B12" s="5" t="s">
        <v>12</v>
      </c>
      <c r="C12" s="173">
        <v>1206281</v>
      </c>
      <c r="D12" s="173">
        <v>1671150</v>
      </c>
      <c r="E12" s="173">
        <v>1480150</v>
      </c>
      <c r="F12" s="173">
        <v>1480150</v>
      </c>
      <c r="G12" s="173">
        <v>492517</v>
      </c>
      <c r="H12" s="62">
        <v>347494.541</v>
      </c>
      <c r="I12" s="47">
        <f t="shared" si="0"/>
        <v>-145022.45899999997</v>
      </c>
      <c r="J12" s="2"/>
    </row>
    <row r="13" spans="1:10" ht="12.75">
      <c r="A13" s="28">
        <v>603</v>
      </c>
      <c r="B13" s="5" t="s">
        <v>13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47">
        <f t="shared" si="0"/>
        <v>0</v>
      </c>
      <c r="J13" s="2"/>
    </row>
    <row r="14" spans="1:10" ht="12.75">
      <c r="A14" s="28">
        <v>604</v>
      </c>
      <c r="B14" s="5" t="s">
        <v>14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47">
        <f t="shared" si="0"/>
        <v>0</v>
      </c>
      <c r="J14" s="2"/>
    </row>
    <row r="15" spans="1:10" ht="12.75">
      <c r="A15" s="28">
        <v>605</v>
      </c>
      <c r="B15" s="5" t="s">
        <v>15</v>
      </c>
      <c r="C15" s="62">
        <v>0</v>
      </c>
      <c r="D15" s="173">
        <v>350</v>
      </c>
      <c r="E15" s="173">
        <v>350</v>
      </c>
      <c r="F15" s="173">
        <v>350</v>
      </c>
      <c r="G15" s="173">
        <v>117</v>
      </c>
      <c r="H15" s="62">
        <v>0</v>
      </c>
      <c r="I15" s="47">
        <f t="shared" si="0"/>
        <v>-117</v>
      </c>
      <c r="J15" s="2"/>
    </row>
    <row r="16" spans="1:10" ht="12.75">
      <c r="A16" s="28">
        <v>606</v>
      </c>
      <c r="B16" s="5" t="s">
        <v>16</v>
      </c>
      <c r="C16" s="173">
        <v>3770</v>
      </c>
      <c r="D16" s="62">
        <v>0</v>
      </c>
      <c r="E16" s="62">
        <v>0</v>
      </c>
      <c r="F16" s="173">
        <v>1062</v>
      </c>
      <c r="G16" s="173">
        <v>1062</v>
      </c>
      <c r="H16" s="62">
        <v>816.366</v>
      </c>
      <c r="I16" s="47">
        <f t="shared" si="0"/>
        <v>-245.63400000000001</v>
      </c>
      <c r="J16" s="2"/>
    </row>
    <row r="17" spans="1:10" s="71" customFormat="1" ht="12.75">
      <c r="A17" s="66" t="s">
        <v>17</v>
      </c>
      <c r="B17" s="72" t="s">
        <v>18</v>
      </c>
      <c r="C17" s="174">
        <f>SUM(C10:C16)</f>
        <v>4675199</v>
      </c>
      <c r="D17" s="174">
        <f aca="true" t="shared" si="1" ref="D17:I17">SUM(D10:D16)</f>
        <v>4976100</v>
      </c>
      <c r="E17" s="174">
        <f t="shared" si="1"/>
        <v>5362100</v>
      </c>
      <c r="F17" s="174">
        <f t="shared" si="1"/>
        <v>5363162</v>
      </c>
      <c r="G17" s="73">
        <f t="shared" si="1"/>
        <v>1787562</v>
      </c>
      <c r="H17" s="73">
        <f t="shared" si="1"/>
        <v>1602721.452</v>
      </c>
      <c r="I17" s="74">
        <f t="shared" si="1"/>
        <v>-184840.5479999999</v>
      </c>
      <c r="J17" s="70"/>
    </row>
    <row r="18" spans="1:10" ht="12.75">
      <c r="A18" s="28">
        <v>230</v>
      </c>
      <c r="B18" s="5" t="s">
        <v>19</v>
      </c>
      <c r="C18" s="62">
        <v>364.156</v>
      </c>
      <c r="D18" s="62">
        <v>1000</v>
      </c>
      <c r="E18" s="173">
        <v>1100</v>
      </c>
      <c r="F18" s="173">
        <v>1100</v>
      </c>
      <c r="G18" s="173">
        <v>366.667</v>
      </c>
      <c r="H18" s="62">
        <v>0</v>
      </c>
      <c r="I18" s="47">
        <f>H18-G18</f>
        <v>-366.667</v>
      </c>
      <c r="J18" s="2"/>
    </row>
    <row r="19" spans="1:10" ht="12.75">
      <c r="A19" s="28">
        <v>231</v>
      </c>
      <c r="B19" s="5" t="s">
        <v>20</v>
      </c>
      <c r="C19" s="173">
        <v>377565.832</v>
      </c>
      <c r="D19" s="173">
        <v>149000</v>
      </c>
      <c r="E19" s="173">
        <v>468900</v>
      </c>
      <c r="F19" s="173">
        <v>468900</v>
      </c>
      <c r="G19" s="173">
        <v>156300</v>
      </c>
      <c r="H19" s="274">
        <v>27544.913</v>
      </c>
      <c r="I19" s="47">
        <f>H19-G19</f>
        <v>-128755.087</v>
      </c>
      <c r="J19" s="2"/>
    </row>
    <row r="20" spans="1:10" ht="12.75">
      <c r="A20" s="28">
        <v>232</v>
      </c>
      <c r="B20" s="5" t="s">
        <v>21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47">
        <f>H20-G20</f>
        <v>0</v>
      </c>
      <c r="J20" s="2"/>
    </row>
    <row r="21" spans="1:10" ht="12.75">
      <c r="A21" s="45" t="s">
        <v>22</v>
      </c>
      <c r="B21" s="57" t="s">
        <v>50</v>
      </c>
      <c r="C21" s="175">
        <f>SUM(C18:C20)</f>
        <v>377929.988</v>
      </c>
      <c r="D21" s="175">
        <f aca="true" t="shared" si="2" ref="D21:I21">SUM(D18:D20)</f>
        <v>150000</v>
      </c>
      <c r="E21" s="175">
        <f t="shared" si="2"/>
        <v>470000</v>
      </c>
      <c r="F21" s="175">
        <f t="shared" si="2"/>
        <v>470000</v>
      </c>
      <c r="G21" s="46">
        <f t="shared" si="2"/>
        <v>156666.667</v>
      </c>
      <c r="H21" s="46">
        <f t="shared" si="2"/>
        <v>27544.913</v>
      </c>
      <c r="I21" s="52">
        <f t="shared" si="2"/>
        <v>-129121.754</v>
      </c>
      <c r="J21" s="2"/>
    </row>
    <row r="22" spans="1:10" ht="12.75">
      <c r="A22" s="28">
        <v>230</v>
      </c>
      <c r="B22" s="5" t="s">
        <v>19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47">
        <f>H22-G22</f>
        <v>0</v>
      </c>
      <c r="J22" s="2"/>
    </row>
    <row r="23" spans="1:10" ht="12.75">
      <c r="A23" s="28">
        <v>231</v>
      </c>
      <c r="B23" s="5" t="s">
        <v>20</v>
      </c>
      <c r="C23" s="63">
        <v>0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47">
        <f>H23-G23</f>
        <v>0</v>
      </c>
      <c r="J23" s="2"/>
    </row>
    <row r="24" spans="1:10" ht="12.75">
      <c r="A24" s="28">
        <v>232</v>
      </c>
      <c r="B24" s="5" t="s">
        <v>21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47">
        <f>H24-G24</f>
        <v>0</v>
      </c>
      <c r="J24" s="2"/>
    </row>
    <row r="25" spans="1:10" ht="12.75">
      <c r="A25" s="45" t="s">
        <v>22</v>
      </c>
      <c r="B25" s="57" t="s">
        <v>51</v>
      </c>
      <c r="C25" s="46">
        <f>SUM(C22:C24)</f>
        <v>0</v>
      </c>
      <c r="D25" s="46">
        <f aca="true" t="shared" si="3" ref="D25:I25">SUM(D22:D24)</f>
        <v>0</v>
      </c>
      <c r="E25" s="175">
        <f t="shared" si="3"/>
        <v>0</v>
      </c>
      <c r="F25" s="175">
        <f t="shared" si="3"/>
        <v>0</v>
      </c>
      <c r="G25" s="46">
        <f t="shared" si="3"/>
        <v>0</v>
      </c>
      <c r="H25" s="46">
        <f t="shared" si="3"/>
        <v>0</v>
      </c>
      <c r="I25" s="52">
        <f t="shared" si="3"/>
        <v>0</v>
      </c>
      <c r="J25" s="2"/>
    </row>
    <row r="26" spans="1:10" s="71" customFormat="1" ht="12.75">
      <c r="A26" s="66" t="s">
        <v>23</v>
      </c>
      <c r="B26" s="67" t="s">
        <v>73</v>
      </c>
      <c r="C26" s="176">
        <f aca="true" t="shared" si="4" ref="C26:I26">C21+C25</f>
        <v>377929.988</v>
      </c>
      <c r="D26" s="176">
        <f t="shared" si="4"/>
        <v>150000</v>
      </c>
      <c r="E26" s="176">
        <f t="shared" si="4"/>
        <v>470000</v>
      </c>
      <c r="F26" s="176">
        <f t="shared" si="4"/>
        <v>470000</v>
      </c>
      <c r="G26" s="68">
        <f t="shared" si="4"/>
        <v>156666.667</v>
      </c>
      <c r="H26" s="68">
        <f t="shared" si="4"/>
        <v>27544.913</v>
      </c>
      <c r="I26" s="69">
        <f t="shared" si="4"/>
        <v>-129121.754</v>
      </c>
      <c r="J26" s="70"/>
    </row>
    <row r="27" spans="1:9" ht="12.75">
      <c r="A27" s="406" t="s">
        <v>54</v>
      </c>
      <c r="B27" s="407"/>
      <c r="C27" s="31"/>
      <c r="D27" s="31"/>
      <c r="E27" s="31"/>
      <c r="F27" s="180"/>
      <c r="G27" s="31"/>
      <c r="H27" s="64">
        <v>0</v>
      </c>
      <c r="I27" s="53"/>
    </row>
    <row r="28" spans="1:9" s="71" customFormat="1" ht="18.75" customHeight="1" thickBot="1">
      <c r="A28" s="408" t="s">
        <v>55</v>
      </c>
      <c r="B28" s="409"/>
      <c r="C28" s="177">
        <f aca="true" t="shared" si="5" ref="C28:I28">C17+C26+C27</f>
        <v>5053128.988</v>
      </c>
      <c r="D28" s="177">
        <f t="shared" si="5"/>
        <v>5126100</v>
      </c>
      <c r="E28" s="177">
        <f t="shared" si="5"/>
        <v>5832100</v>
      </c>
      <c r="F28" s="177">
        <f t="shared" si="5"/>
        <v>5833162</v>
      </c>
      <c r="G28" s="177">
        <f t="shared" si="5"/>
        <v>1944228.667</v>
      </c>
      <c r="H28" s="177">
        <f t="shared" si="5"/>
        <v>1630266.365</v>
      </c>
      <c r="I28" s="162">
        <f t="shared" si="5"/>
        <v>-313962.3019999999</v>
      </c>
    </row>
    <row r="29" spans="1:9" ht="19.5" customHeight="1">
      <c r="A29" s="7"/>
      <c r="B29" s="3"/>
      <c r="C29" s="3"/>
      <c r="D29" s="32"/>
      <c r="E29" s="32"/>
      <c r="F29" s="32"/>
      <c r="G29" s="32"/>
      <c r="H29" s="32"/>
      <c r="I29" s="54"/>
    </row>
    <row r="30" spans="1:9" ht="11.25" customHeight="1">
      <c r="A30" s="7"/>
      <c r="B30" s="3"/>
      <c r="C30" s="3"/>
      <c r="D30" s="32"/>
      <c r="E30" s="32"/>
      <c r="F30" s="32"/>
      <c r="G30" s="32"/>
      <c r="H30" s="32"/>
      <c r="I30" s="54"/>
    </row>
    <row r="32" spans="1:9" ht="17.25" customHeight="1">
      <c r="A32" s="401" t="s">
        <v>24</v>
      </c>
      <c r="B32" s="365" t="s">
        <v>188</v>
      </c>
      <c r="C32" s="390" t="s">
        <v>25</v>
      </c>
      <c r="D32" s="391"/>
      <c r="E32" s="36" t="s">
        <v>9</v>
      </c>
      <c r="F32" s="386" t="s">
        <v>296</v>
      </c>
      <c r="G32" s="387"/>
      <c r="H32" s="33"/>
      <c r="I32" s="55"/>
    </row>
    <row r="33" spans="1:9" ht="19.5" customHeight="1">
      <c r="A33" s="402"/>
      <c r="B33" s="160" t="s">
        <v>26</v>
      </c>
      <c r="C33" s="392"/>
      <c r="D33" s="393"/>
      <c r="E33" s="36" t="s">
        <v>26</v>
      </c>
      <c r="F33" s="388"/>
      <c r="G33" s="389"/>
      <c r="H33" s="33"/>
      <c r="I33" s="55"/>
    </row>
    <row r="34" spans="1:9" ht="21.75" customHeight="1">
      <c r="A34" s="403"/>
      <c r="B34" s="160" t="s">
        <v>201</v>
      </c>
      <c r="C34" s="394"/>
      <c r="D34" s="395"/>
      <c r="E34" s="36" t="s">
        <v>27</v>
      </c>
      <c r="F34" s="388"/>
      <c r="G34" s="389"/>
      <c r="H34" s="33"/>
      <c r="I34" s="55"/>
    </row>
    <row r="38" spans="4:5" ht="12.75">
      <c r="D38" s="278"/>
      <c r="E38" s="278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Y53"/>
  <sheetViews>
    <sheetView zoomScale="80" zoomScaleNormal="80" zoomScalePageLayoutView="0" workbookViewId="0" topLeftCell="A28">
      <selection activeCell="M42" sqref="M42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6.5742187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  <col min="20" max="21" width="7.7109375" style="0" customWidth="1"/>
    <col min="22" max="22" width="11.57421875" style="0" bestFit="1" customWidth="1"/>
    <col min="25" max="25" width="13.8515625" style="0" customWidth="1"/>
  </cols>
  <sheetData>
    <row r="2" spans="1:14" s="255" customFormat="1" ht="15.75">
      <c r="A2" s="254" t="s">
        <v>95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93" customFormat="1" ht="15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>
      <c r="A4" s="99" t="s">
        <v>28</v>
      </c>
      <c r="B4" s="159">
        <v>14</v>
      </c>
      <c r="C4" s="98" t="s">
        <v>29</v>
      </c>
      <c r="D4" s="88">
        <v>1014</v>
      </c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15">
      <c r="A5" s="89"/>
      <c r="B5" s="90"/>
      <c r="C5" s="90"/>
      <c r="D5" s="90"/>
      <c r="E5" s="6"/>
      <c r="F5" s="6"/>
      <c r="G5" s="6"/>
      <c r="H5" s="6"/>
      <c r="I5" s="6"/>
      <c r="J5" s="6"/>
      <c r="K5" s="8"/>
      <c r="L5" s="8"/>
      <c r="M5" s="8"/>
      <c r="N5" s="8"/>
    </row>
    <row r="6" spans="1:14" ht="15">
      <c r="A6" s="99" t="s">
        <v>1</v>
      </c>
      <c r="B6" s="87" t="s">
        <v>109</v>
      </c>
      <c r="C6" s="98" t="s">
        <v>72</v>
      </c>
      <c r="D6" s="88" t="s">
        <v>112</v>
      </c>
      <c r="E6" s="95"/>
      <c r="F6" s="94"/>
      <c r="G6" s="94"/>
      <c r="H6" s="94"/>
      <c r="I6" s="94"/>
      <c r="J6" s="94"/>
      <c r="K6" s="8"/>
      <c r="L6" s="8"/>
      <c r="M6" s="8"/>
      <c r="N6" s="8"/>
    </row>
    <row r="7" spans="1:9" ht="15.75" thickBot="1">
      <c r="A7" s="448"/>
      <c r="B7" s="449"/>
      <c r="F7" s="334"/>
      <c r="G7" s="200"/>
      <c r="H7" s="201"/>
      <c r="I7" s="201"/>
    </row>
    <row r="8" spans="1:19" s="172" customFormat="1" ht="16.5" thickBot="1">
      <c r="A8" s="170"/>
      <c r="B8" s="171" t="s">
        <v>68</v>
      </c>
      <c r="C8" s="171"/>
      <c r="D8" s="171"/>
      <c r="E8" s="171"/>
      <c r="F8" s="171" t="s">
        <v>101</v>
      </c>
      <c r="G8" s="171"/>
      <c r="H8" s="171"/>
      <c r="I8" s="171" t="s">
        <v>102</v>
      </c>
      <c r="J8" s="171"/>
      <c r="K8" s="171"/>
      <c r="L8" s="171" t="s">
        <v>103</v>
      </c>
      <c r="M8" s="171"/>
      <c r="N8" s="171"/>
      <c r="O8" s="171" t="s">
        <v>104</v>
      </c>
      <c r="P8" s="452" t="s">
        <v>108</v>
      </c>
      <c r="Q8" s="453"/>
      <c r="R8" s="453"/>
      <c r="S8" s="437" t="s">
        <v>42</v>
      </c>
    </row>
    <row r="9" spans="1:19" s="100" customFormat="1" ht="33" customHeight="1">
      <c r="A9" s="419" t="s">
        <v>0</v>
      </c>
      <c r="B9" s="421" t="s">
        <v>87</v>
      </c>
      <c r="C9" s="423" t="s">
        <v>88</v>
      </c>
      <c r="D9" s="425" t="s">
        <v>202</v>
      </c>
      <c r="E9" s="427" t="s">
        <v>203</v>
      </c>
      <c r="F9" s="440" t="s">
        <v>204</v>
      </c>
      <c r="G9" s="446" t="s">
        <v>205</v>
      </c>
      <c r="H9" s="427" t="s">
        <v>213</v>
      </c>
      <c r="I9" s="440" t="s">
        <v>206</v>
      </c>
      <c r="J9" s="458" t="s">
        <v>207</v>
      </c>
      <c r="K9" s="427" t="s">
        <v>208</v>
      </c>
      <c r="L9" s="435" t="s">
        <v>209</v>
      </c>
      <c r="M9" s="442" t="s">
        <v>210</v>
      </c>
      <c r="N9" s="427" t="s">
        <v>211</v>
      </c>
      <c r="O9" s="444" t="s">
        <v>212</v>
      </c>
      <c r="P9" s="456" t="s">
        <v>105</v>
      </c>
      <c r="Q9" s="454" t="s">
        <v>106</v>
      </c>
      <c r="R9" s="450" t="s">
        <v>107</v>
      </c>
      <c r="S9" s="438"/>
    </row>
    <row r="10" spans="1:19" s="100" customFormat="1" ht="82.5" customHeight="1">
      <c r="A10" s="420"/>
      <c r="B10" s="422"/>
      <c r="C10" s="424"/>
      <c r="D10" s="426"/>
      <c r="E10" s="428"/>
      <c r="F10" s="441"/>
      <c r="G10" s="447"/>
      <c r="H10" s="428"/>
      <c r="I10" s="441"/>
      <c r="J10" s="459"/>
      <c r="K10" s="428"/>
      <c r="L10" s="436"/>
      <c r="M10" s="443"/>
      <c r="N10" s="428"/>
      <c r="O10" s="445"/>
      <c r="P10" s="457"/>
      <c r="Q10" s="455"/>
      <c r="R10" s="451"/>
      <c r="S10" s="439"/>
    </row>
    <row r="11" spans="1:22" s="59" customFormat="1" ht="72" customHeight="1">
      <c r="A11" s="181" t="s">
        <v>89</v>
      </c>
      <c r="B11" s="288" t="s">
        <v>113</v>
      </c>
      <c r="C11" s="289" t="s">
        <v>114</v>
      </c>
      <c r="D11" s="260">
        <v>5867</v>
      </c>
      <c r="E11" s="239">
        <v>434113.219</v>
      </c>
      <c r="F11" s="259">
        <f>E11/D11</f>
        <v>73.99236730867564</v>
      </c>
      <c r="G11" s="286">
        <v>5767</v>
      </c>
      <c r="H11" s="97">
        <v>97818</v>
      </c>
      <c r="I11" s="259">
        <f>H11/G11</f>
        <v>16.961678515692736</v>
      </c>
      <c r="J11" s="258">
        <v>5867</v>
      </c>
      <c r="K11" s="97">
        <v>97818</v>
      </c>
      <c r="L11" s="169">
        <f>K11/J11</f>
        <v>16.672575421851032</v>
      </c>
      <c r="M11" s="168">
        <v>5867</v>
      </c>
      <c r="N11" s="97">
        <v>97818</v>
      </c>
      <c r="O11" s="256">
        <f>N11/M11</f>
        <v>16.672575421851032</v>
      </c>
      <c r="P11" s="257">
        <f aca="true" t="shared" si="0" ref="P11:P32">O11/F11-1</f>
        <v>-0.7746716853604958</v>
      </c>
      <c r="Q11" s="188">
        <f aca="true" t="shared" si="1" ref="Q11:Q32">O11/I11-1</f>
        <v>-0.01704448610874376</v>
      </c>
      <c r="R11" s="188">
        <f aca="true" t="shared" si="2" ref="R11:R32">O11/L11-1</f>
        <v>0</v>
      </c>
      <c r="S11" s="291" t="s">
        <v>214</v>
      </c>
      <c r="T11" s="186"/>
      <c r="U11" s="186"/>
      <c r="V11" s="187"/>
    </row>
    <row r="12" spans="1:19" s="59" customFormat="1" ht="32.25" customHeight="1">
      <c r="A12" s="183" t="s">
        <v>90</v>
      </c>
      <c r="B12" s="288" t="s">
        <v>115</v>
      </c>
      <c r="C12" s="290" t="s">
        <v>116</v>
      </c>
      <c r="D12" s="260">
        <v>350</v>
      </c>
      <c r="E12" s="239">
        <v>3160</v>
      </c>
      <c r="F12" s="259">
        <f>E12/D12</f>
        <v>9.028571428571428</v>
      </c>
      <c r="G12" s="286">
        <v>236</v>
      </c>
      <c r="H12" s="97">
        <v>790</v>
      </c>
      <c r="I12" s="259">
        <f>H12/G12</f>
        <v>3.347457627118644</v>
      </c>
      <c r="J12" s="258">
        <v>236</v>
      </c>
      <c r="K12" s="97">
        <v>790</v>
      </c>
      <c r="L12" s="169">
        <f>K12/J12</f>
        <v>3.347457627118644</v>
      </c>
      <c r="M12" s="168">
        <v>236</v>
      </c>
      <c r="N12" s="97">
        <v>790</v>
      </c>
      <c r="O12" s="256">
        <f>N12/M12</f>
        <v>3.347457627118644</v>
      </c>
      <c r="P12" s="257">
        <f t="shared" si="0"/>
        <v>-0.6292372881355932</v>
      </c>
      <c r="Q12" s="188">
        <f t="shared" si="1"/>
        <v>0</v>
      </c>
      <c r="R12" s="188">
        <f t="shared" si="2"/>
        <v>0</v>
      </c>
      <c r="S12" s="332" t="s">
        <v>215</v>
      </c>
    </row>
    <row r="13" spans="1:19" s="59" customFormat="1" ht="39" customHeight="1">
      <c r="A13" s="183" t="s">
        <v>56</v>
      </c>
      <c r="B13" s="288" t="s">
        <v>117</v>
      </c>
      <c r="C13" s="289" t="s">
        <v>118</v>
      </c>
      <c r="D13" s="260">
        <v>550</v>
      </c>
      <c r="E13" s="239">
        <v>321086</v>
      </c>
      <c r="F13" s="259">
        <f>E13/D13</f>
        <v>583.7927272727272</v>
      </c>
      <c r="G13" s="286">
        <v>598</v>
      </c>
      <c r="H13" s="97">
        <f>84392+323</f>
        <v>84715</v>
      </c>
      <c r="I13" s="259">
        <f>H13/G13</f>
        <v>141.66387959866222</v>
      </c>
      <c r="J13" s="258">
        <v>598</v>
      </c>
      <c r="K13" s="97">
        <f>84392+323</f>
        <v>84715</v>
      </c>
      <c r="L13" s="169">
        <f>K13/J13</f>
        <v>141.66387959866222</v>
      </c>
      <c r="M13" s="168">
        <v>598</v>
      </c>
      <c r="N13" s="97">
        <f>84392+323</f>
        <v>84715</v>
      </c>
      <c r="O13" s="256">
        <f>N13/M13</f>
        <v>141.66387959866222</v>
      </c>
      <c r="P13" s="257">
        <f t="shared" si="0"/>
        <v>-0.7573387385956902</v>
      </c>
      <c r="Q13" s="188">
        <f t="shared" si="1"/>
        <v>0</v>
      </c>
      <c r="R13" s="188">
        <f t="shared" si="2"/>
        <v>0</v>
      </c>
      <c r="S13" s="333" t="s">
        <v>152</v>
      </c>
    </row>
    <row r="14" spans="1:19" s="59" customFormat="1" ht="65.25" customHeight="1">
      <c r="A14" s="183" t="s">
        <v>84</v>
      </c>
      <c r="B14" s="288" t="s">
        <v>120</v>
      </c>
      <c r="C14" s="289" t="s">
        <v>121</v>
      </c>
      <c r="D14" s="260">
        <v>53</v>
      </c>
      <c r="E14" s="240">
        <v>72033</v>
      </c>
      <c r="F14" s="259">
        <f aca="true" t="shared" si="3" ref="F14:F28">E14/D14</f>
        <v>1359.1132075471698</v>
      </c>
      <c r="G14" s="286">
        <v>27</v>
      </c>
      <c r="H14" s="179">
        <v>23510</v>
      </c>
      <c r="I14" s="259">
        <f aca="true" t="shared" si="4" ref="I14:I32">H14/G14</f>
        <v>870.7407407407408</v>
      </c>
      <c r="J14" s="258">
        <v>27</v>
      </c>
      <c r="K14" s="179">
        <v>23510</v>
      </c>
      <c r="L14" s="169">
        <f aca="true" t="shared" si="5" ref="L14:L32">K14/J14</f>
        <v>870.7407407407408</v>
      </c>
      <c r="M14" s="168">
        <v>27</v>
      </c>
      <c r="N14" s="179">
        <v>23510</v>
      </c>
      <c r="O14" s="256">
        <f aca="true" t="shared" si="6" ref="O14:O32">N14/M14</f>
        <v>870.7407407407408</v>
      </c>
      <c r="P14" s="257">
        <f t="shared" si="0"/>
        <v>-0.3593317054786104</v>
      </c>
      <c r="Q14" s="188">
        <f t="shared" si="1"/>
        <v>0</v>
      </c>
      <c r="R14" s="188">
        <f t="shared" si="2"/>
        <v>0</v>
      </c>
      <c r="S14" s="333" t="s">
        <v>216</v>
      </c>
    </row>
    <row r="15" spans="1:19" s="59" customFormat="1" ht="69" customHeight="1">
      <c r="A15" s="183" t="s">
        <v>119</v>
      </c>
      <c r="B15" s="288" t="s">
        <v>123</v>
      </c>
      <c r="C15" s="290" t="s">
        <v>124</v>
      </c>
      <c r="D15" s="261">
        <v>88</v>
      </c>
      <c r="E15" s="240">
        <v>99945</v>
      </c>
      <c r="F15" s="259">
        <f>E15/D15</f>
        <v>1135.7386363636363</v>
      </c>
      <c r="G15" s="284">
        <v>95</v>
      </c>
      <c r="H15" s="179">
        <v>36240</v>
      </c>
      <c r="I15" s="259">
        <f t="shared" si="4"/>
        <v>381.4736842105263</v>
      </c>
      <c r="J15" s="208">
        <v>95</v>
      </c>
      <c r="K15" s="179">
        <v>32240</v>
      </c>
      <c r="L15" s="169">
        <f t="shared" si="5"/>
        <v>339.36842105263156</v>
      </c>
      <c r="M15" s="178">
        <v>95</v>
      </c>
      <c r="N15" s="179">
        <v>36240</v>
      </c>
      <c r="O15" s="256">
        <f t="shared" si="6"/>
        <v>381.4736842105263</v>
      </c>
      <c r="P15" s="257">
        <f t="shared" si="0"/>
        <v>-0.6641184230274019</v>
      </c>
      <c r="Q15" s="188">
        <f t="shared" si="1"/>
        <v>0</v>
      </c>
      <c r="R15" s="188">
        <f t="shared" si="2"/>
        <v>0.12406947890818865</v>
      </c>
      <c r="S15" s="332" t="s">
        <v>217</v>
      </c>
    </row>
    <row r="16" spans="1:19" s="59" customFormat="1" ht="45">
      <c r="A16" s="183" t="s">
        <v>122</v>
      </c>
      <c r="B16" s="288" t="s">
        <v>125</v>
      </c>
      <c r="C16" s="289" t="s">
        <v>126</v>
      </c>
      <c r="D16" s="261">
        <v>1</v>
      </c>
      <c r="E16" s="240">
        <v>3949</v>
      </c>
      <c r="F16" s="259">
        <f t="shared" si="3"/>
        <v>3949</v>
      </c>
      <c r="G16" s="284">
        <v>1</v>
      </c>
      <c r="H16" s="179">
        <v>850</v>
      </c>
      <c r="I16" s="259">
        <f t="shared" si="4"/>
        <v>850</v>
      </c>
      <c r="J16" s="208">
        <v>1</v>
      </c>
      <c r="K16" s="179">
        <v>850</v>
      </c>
      <c r="L16" s="169">
        <f t="shared" si="5"/>
        <v>850</v>
      </c>
      <c r="M16" s="178">
        <v>1</v>
      </c>
      <c r="N16" s="179">
        <v>850</v>
      </c>
      <c r="O16" s="256">
        <f t="shared" si="6"/>
        <v>850</v>
      </c>
      <c r="P16" s="257">
        <f t="shared" si="0"/>
        <v>-0.784755634337807</v>
      </c>
      <c r="Q16" s="188">
        <f t="shared" si="1"/>
        <v>0</v>
      </c>
      <c r="R16" s="188">
        <f t="shared" si="2"/>
        <v>0</v>
      </c>
      <c r="S16" s="332" t="s">
        <v>153</v>
      </c>
    </row>
    <row r="17" spans="1:21" s="59" customFormat="1" ht="72" customHeight="1">
      <c r="A17" s="183" t="s">
        <v>101</v>
      </c>
      <c r="B17" s="288" t="s">
        <v>127</v>
      </c>
      <c r="C17" s="289" t="s">
        <v>128</v>
      </c>
      <c r="D17" s="261">
        <v>536</v>
      </c>
      <c r="E17" s="240">
        <v>282434</v>
      </c>
      <c r="F17" s="259">
        <f>E17/D17</f>
        <v>526.929104477612</v>
      </c>
      <c r="G17" s="284">
        <v>532</v>
      </c>
      <c r="H17" s="179">
        <v>113089</v>
      </c>
      <c r="I17" s="259">
        <f t="shared" si="4"/>
        <v>212.5733082706767</v>
      </c>
      <c r="J17" s="208">
        <v>532</v>
      </c>
      <c r="K17" s="179">
        <v>113089</v>
      </c>
      <c r="L17" s="169">
        <f t="shared" si="5"/>
        <v>212.5733082706767</v>
      </c>
      <c r="M17" s="178">
        <v>532</v>
      </c>
      <c r="N17" s="179">
        <v>113089</v>
      </c>
      <c r="O17" s="256">
        <f>N17/M17</f>
        <v>212.5733082706767</v>
      </c>
      <c r="P17" s="257">
        <f t="shared" si="0"/>
        <v>-0.596580818056315</v>
      </c>
      <c r="Q17" s="188">
        <f t="shared" si="1"/>
        <v>0</v>
      </c>
      <c r="R17" s="188">
        <f t="shared" si="2"/>
        <v>0</v>
      </c>
      <c r="S17" s="333" t="s">
        <v>218</v>
      </c>
      <c r="U17" s="268" t="s">
        <v>194</v>
      </c>
    </row>
    <row r="18" spans="1:21" s="59" customFormat="1" ht="45">
      <c r="A18" s="183" t="s">
        <v>57</v>
      </c>
      <c r="B18" s="288" t="s">
        <v>129</v>
      </c>
      <c r="C18" s="289" t="s">
        <v>195</v>
      </c>
      <c r="D18" s="261">
        <v>5867</v>
      </c>
      <c r="E18" s="240">
        <v>1937370</v>
      </c>
      <c r="F18" s="259">
        <f t="shared" si="3"/>
        <v>330.2147605249702</v>
      </c>
      <c r="G18" s="284">
        <v>5767</v>
      </c>
      <c r="H18" s="179">
        <v>605198</v>
      </c>
      <c r="I18" s="259">
        <f t="shared" si="4"/>
        <v>104.94156407144095</v>
      </c>
      <c r="J18" s="208">
        <v>5767</v>
      </c>
      <c r="K18" s="179">
        <v>605198</v>
      </c>
      <c r="L18" s="169">
        <f t="shared" si="5"/>
        <v>104.94156407144095</v>
      </c>
      <c r="M18" s="178">
        <v>5767</v>
      </c>
      <c r="N18" s="179">
        <v>605198</v>
      </c>
      <c r="O18" s="256">
        <f t="shared" si="6"/>
        <v>104.94156407144095</v>
      </c>
      <c r="P18" s="257">
        <f t="shared" si="0"/>
        <v>-0.6822020799294177</v>
      </c>
      <c r="Q18" s="188">
        <f t="shared" si="1"/>
        <v>0</v>
      </c>
      <c r="R18" s="188">
        <f t="shared" si="2"/>
        <v>0</v>
      </c>
      <c r="S18" s="285" t="s">
        <v>186</v>
      </c>
      <c r="U18" s="187"/>
    </row>
    <row r="19" spans="1:22" s="59" customFormat="1" ht="56.25" customHeight="1">
      <c r="A19" s="183" t="s">
        <v>59</v>
      </c>
      <c r="B19" s="288" t="s">
        <v>131</v>
      </c>
      <c r="C19" s="289" t="s">
        <v>195</v>
      </c>
      <c r="D19" s="261">
        <v>5867</v>
      </c>
      <c r="E19" s="240">
        <v>1521108.5</v>
      </c>
      <c r="F19" s="259">
        <f t="shared" si="3"/>
        <v>259.26512698142153</v>
      </c>
      <c r="G19" s="284">
        <v>5767</v>
      </c>
      <c r="H19" s="179">
        <v>640511</v>
      </c>
      <c r="I19" s="259">
        <f t="shared" si="4"/>
        <v>111.06485174267384</v>
      </c>
      <c r="J19" s="208">
        <v>5767</v>
      </c>
      <c r="K19" s="179">
        <v>640511</v>
      </c>
      <c r="L19" s="169">
        <f t="shared" si="5"/>
        <v>111.06485174267384</v>
      </c>
      <c r="M19" s="178">
        <v>5767</v>
      </c>
      <c r="N19" s="179">
        <v>640511</v>
      </c>
      <c r="O19" s="256">
        <f t="shared" si="6"/>
        <v>111.06485174267384</v>
      </c>
      <c r="P19" s="257">
        <f t="shared" si="0"/>
        <v>-0.5716166958673445</v>
      </c>
      <c r="Q19" s="188">
        <f t="shared" si="1"/>
        <v>0</v>
      </c>
      <c r="R19" s="188">
        <f t="shared" si="2"/>
        <v>0</v>
      </c>
      <c r="S19" s="285" t="s">
        <v>196</v>
      </c>
      <c r="V19" s="266"/>
    </row>
    <row r="20" spans="1:20" s="59" customFormat="1" ht="41.25" customHeight="1">
      <c r="A20" s="185" t="s">
        <v>59</v>
      </c>
      <c r="B20" s="288" t="s">
        <v>133</v>
      </c>
      <c r="C20" s="289" t="s">
        <v>134</v>
      </c>
      <c r="D20" s="261">
        <v>1</v>
      </c>
      <c r="E20" s="240">
        <v>0</v>
      </c>
      <c r="F20" s="259">
        <f t="shared" si="3"/>
        <v>0</v>
      </c>
      <c r="G20" s="284">
        <v>1</v>
      </c>
      <c r="H20" s="179">
        <v>0</v>
      </c>
      <c r="I20" s="259">
        <f t="shared" si="4"/>
        <v>0</v>
      </c>
      <c r="J20" s="208">
        <v>1</v>
      </c>
      <c r="K20" s="179">
        <v>0</v>
      </c>
      <c r="L20" s="169">
        <f t="shared" si="5"/>
        <v>0</v>
      </c>
      <c r="M20" s="178">
        <v>1</v>
      </c>
      <c r="N20" s="179">
        <v>0</v>
      </c>
      <c r="O20" s="256">
        <f t="shared" si="6"/>
        <v>0</v>
      </c>
      <c r="P20" s="257" t="e">
        <f t="shared" si="0"/>
        <v>#DIV/0!</v>
      </c>
      <c r="Q20" s="188" t="e">
        <f t="shared" si="1"/>
        <v>#DIV/0!</v>
      </c>
      <c r="R20" s="188" t="e">
        <f t="shared" si="2"/>
        <v>#DIV/0!</v>
      </c>
      <c r="S20" s="333" t="s">
        <v>219</v>
      </c>
      <c r="T20" s="268"/>
    </row>
    <row r="21" spans="1:20" s="59" customFormat="1" ht="38.25" customHeight="1">
      <c r="A21" s="292" t="s">
        <v>149</v>
      </c>
      <c r="B21" s="293" t="s">
        <v>179</v>
      </c>
      <c r="C21" s="294" t="s">
        <v>135</v>
      </c>
      <c r="D21" s="295">
        <v>1</v>
      </c>
      <c r="E21" s="296">
        <v>364.156</v>
      </c>
      <c r="F21" s="297">
        <f t="shared" si="3"/>
        <v>364.156</v>
      </c>
      <c r="G21" s="308">
        <v>4</v>
      </c>
      <c r="H21" s="309">
        <v>0</v>
      </c>
      <c r="I21" s="297">
        <f>H21/G21</f>
        <v>0</v>
      </c>
      <c r="J21" s="208">
        <v>4</v>
      </c>
      <c r="K21" s="179">
        <v>0</v>
      </c>
      <c r="L21" s="169">
        <f t="shared" si="5"/>
        <v>0</v>
      </c>
      <c r="M21" s="178">
        <v>4</v>
      </c>
      <c r="N21" s="179">
        <v>0</v>
      </c>
      <c r="O21" s="256">
        <f t="shared" si="6"/>
        <v>0</v>
      </c>
      <c r="P21" s="257">
        <f t="shared" si="0"/>
        <v>-1</v>
      </c>
      <c r="Q21" s="188" t="e">
        <f t="shared" si="1"/>
        <v>#DIV/0!</v>
      </c>
      <c r="R21" s="188" t="e">
        <f t="shared" si="2"/>
        <v>#DIV/0!</v>
      </c>
      <c r="S21" s="285" t="s">
        <v>220</v>
      </c>
      <c r="T21" s="268"/>
    </row>
    <row r="22" spans="1:20" s="59" customFormat="1" ht="45.75" customHeight="1">
      <c r="A22" s="292" t="s">
        <v>150</v>
      </c>
      <c r="B22" s="293" t="s">
        <v>136</v>
      </c>
      <c r="C22" s="294" t="s">
        <v>137</v>
      </c>
      <c r="D22" s="295">
        <v>1</v>
      </c>
      <c r="E22" s="296">
        <v>218606.355</v>
      </c>
      <c r="F22" s="297">
        <f t="shared" si="3"/>
        <v>218606.355</v>
      </c>
      <c r="G22" s="308">
        <v>1</v>
      </c>
      <c r="H22" s="309">
        <v>0</v>
      </c>
      <c r="I22" s="297">
        <f t="shared" si="4"/>
        <v>0</v>
      </c>
      <c r="J22" s="208">
        <v>1</v>
      </c>
      <c r="K22" s="179">
        <v>0</v>
      </c>
      <c r="L22" s="169">
        <f t="shared" si="5"/>
        <v>0</v>
      </c>
      <c r="M22" s="178">
        <v>1</v>
      </c>
      <c r="N22" s="179">
        <v>0</v>
      </c>
      <c r="O22" s="256">
        <f t="shared" si="6"/>
        <v>0</v>
      </c>
      <c r="P22" s="257">
        <f t="shared" si="0"/>
        <v>-1</v>
      </c>
      <c r="Q22" s="188" t="e">
        <f t="shared" si="1"/>
        <v>#DIV/0!</v>
      </c>
      <c r="R22" s="188" t="e">
        <f t="shared" si="2"/>
        <v>#DIV/0!</v>
      </c>
      <c r="S22" s="285" t="s">
        <v>191</v>
      </c>
      <c r="T22" s="268"/>
    </row>
    <row r="23" spans="1:25" s="59" customFormat="1" ht="47.25">
      <c r="A23" s="292" t="s">
        <v>147</v>
      </c>
      <c r="B23" s="293" t="s">
        <v>146</v>
      </c>
      <c r="C23" s="294" t="s">
        <v>137</v>
      </c>
      <c r="D23" s="295">
        <v>1</v>
      </c>
      <c r="E23" s="296">
        <v>42350</v>
      </c>
      <c r="F23" s="297">
        <f t="shared" si="3"/>
        <v>42350</v>
      </c>
      <c r="G23" s="308">
        <v>0</v>
      </c>
      <c r="H23" s="309">
        <v>0</v>
      </c>
      <c r="I23" s="297">
        <v>0</v>
      </c>
      <c r="J23" s="208">
        <v>0</v>
      </c>
      <c r="K23" s="179">
        <v>0</v>
      </c>
      <c r="L23" s="169">
        <v>0</v>
      </c>
      <c r="M23" s="178">
        <v>0</v>
      </c>
      <c r="N23" s="179">
        <v>0</v>
      </c>
      <c r="O23" s="256">
        <v>0</v>
      </c>
      <c r="P23" s="257">
        <v>0</v>
      </c>
      <c r="Q23" s="188">
        <v>0</v>
      </c>
      <c r="R23" s="188">
        <v>0</v>
      </c>
      <c r="S23" s="285" t="s">
        <v>221</v>
      </c>
      <c r="T23" s="268"/>
      <c r="V23" s="187"/>
      <c r="Y23" s="187"/>
    </row>
    <row r="24" spans="1:20" s="59" customFormat="1" ht="47.25">
      <c r="A24" s="292" t="s">
        <v>148</v>
      </c>
      <c r="B24" s="293" t="s">
        <v>222</v>
      </c>
      <c r="C24" s="294" t="s">
        <v>137</v>
      </c>
      <c r="D24" s="295">
        <v>0</v>
      </c>
      <c r="E24" s="296">
        <v>0</v>
      </c>
      <c r="F24" s="297">
        <v>0</v>
      </c>
      <c r="G24" s="308">
        <v>1</v>
      </c>
      <c r="H24" s="309">
        <v>0</v>
      </c>
      <c r="I24" s="297">
        <v>0</v>
      </c>
      <c r="J24" s="208">
        <v>1</v>
      </c>
      <c r="K24" s="179">
        <v>0</v>
      </c>
      <c r="L24" s="169">
        <v>0</v>
      </c>
      <c r="M24" s="178">
        <v>1</v>
      </c>
      <c r="N24" s="179">
        <v>0</v>
      </c>
      <c r="O24" s="256">
        <v>0</v>
      </c>
      <c r="P24" s="257" t="e">
        <f t="shared" si="0"/>
        <v>#DIV/0!</v>
      </c>
      <c r="Q24" s="188" t="e">
        <f t="shared" si="1"/>
        <v>#DIV/0!</v>
      </c>
      <c r="R24" s="188" t="e">
        <f t="shared" si="2"/>
        <v>#DIV/0!</v>
      </c>
      <c r="S24" s="285" t="s">
        <v>223</v>
      </c>
      <c r="T24" s="268"/>
    </row>
    <row r="25" spans="1:20" s="59" customFormat="1" ht="47.25">
      <c r="A25" s="292" t="s">
        <v>140</v>
      </c>
      <c r="B25" s="293" t="s">
        <v>138</v>
      </c>
      <c r="C25" s="294" t="s">
        <v>126</v>
      </c>
      <c r="D25" s="295">
        <v>1</v>
      </c>
      <c r="E25" s="296">
        <v>27157.444</v>
      </c>
      <c r="F25" s="297">
        <f t="shared" si="3"/>
        <v>27157.444</v>
      </c>
      <c r="G25" s="308">
        <v>1</v>
      </c>
      <c r="H25" s="309">
        <v>2685.417</v>
      </c>
      <c r="I25" s="297">
        <f t="shared" si="4"/>
        <v>2685.417</v>
      </c>
      <c r="J25" s="208">
        <v>1</v>
      </c>
      <c r="K25" s="179">
        <v>2685.417</v>
      </c>
      <c r="L25" s="169">
        <f t="shared" si="5"/>
        <v>2685.417</v>
      </c>
      <c r="M25" s="178">
        <v>1</v>
      </c>
      <c r="N25" s="179">
        <v>2685.417</v>
      </c>
      <c r="O25" s="256">
        <f t="shared" si="6"/>
        <v>2685.417</v>
      </c>
      <c r="P25" s="257">
        <f t="shared" si="0"/>
        <v>-0.9011167251233216</v>
      </c>
      <c r="Q25" s="188">
        <f t="shared" si="1"/>
        <v>0</v>
      </c>
      <c r="R25" s="188">
        <f t="shared" si="2"/>
        <v>0</v>
      </c>
      <c r="S25" s="285" t="s">
        <v>192</v>
      </c>
      <c r="T25" s="268"/>
    </row>
    <row r="26" spans="1:20" s="59" customFormat="1" ht="63">
      <c r="A26" s="292" t="s">
        <v>151</v>
      </c>
      <c r="B26" s="293" t="s">
        <v>180</v>
      </c>
      <c r="C26" s="294" t="s">
        <v>139</v>
      </c>
      <c r="D26" s="295">
        <v>1</v>
      </c>
      <c r="E26" s="296">
        <v>1568.071</v>
      </c>
      <c r="F26" s="297">
        <f t="shared" si="3"/>
        <v>1568.071</v>
      </c>
      <c r="G26" s="308">
        <v>0</v>
      </c>
      <c r="H26" s="309">
        <v>0</v>
      </c>
      <c r="I26" s="297" t="e">
        <f t="shared" si="4"/>
        <v>#DIV/0!</v>
      </c>
      <c r="J26" s="208">
        <v>0</v>
      </c>
      <c r="K26" s="179">
        <v>0</v>
      </c>
      <c r="L26" s="169" t="e">
        <f t="shared" si="5"/>
        <v>#DIV/0!</v>
      </c>
      <c r="M26" s="178">
        <v>0</v>
      </c>
      <c r="N26" s="179">
        <v>0</v>
      </c>
      <c r="O26" s="256" t="e">
        <f t="shared" si="6"/>
        <v>#DIV/0!</v>
      </c>
      <c r="P26" s="257" t="e">
        <f t="shared" si="0"/>
        <v>#DIV/0!</v>
      </c>
      <c r="Q26" s="188" t="e">
        <f t="shared" si="1"/>
        <v>#DIV/0!</v>
      </c>
      <c r="R26" s="188" t="e">
        <f t="shared" si="2"/>
        <v>#DIV/0!</v>
      </c>
      <c r="S26" s="285" t="s">
        <v>224</v>
      </c>
      <c r="T26" s="268"/>
    </row>
    <row r="27" spans="1:20" s="59" customFormat="1" ht="63">
      <c r="A27" s="298" t="s">
        <v>141</v>
      </c>
      <c r="B27" s="299" t="s">
        <v>225</v>
      </c>
      <c r="C27" s="300" t="s">
        <v>193</v>
      </c>
      <c r="D27" s="295">
        <v>3</v>
      </c>
      <c r="E27" s="296">
        <v>0</v>
      </c>
      <c r="F27" s="297">
        <v>0</v>
      </c>
      <c r="G27" s="308">
        <v>3</v>
      </c>
      <c r="H27" s="309">
        <v>24456.896</v>
      </c>
      <c r="I27" s="297">
        <f t="shared" si="4"/>
        <v>8152.298666666667</v>
      </c>
      <c r="J27" s="208">
        <v>3</v>
      </c>
      <c r="K27" s="179">
        <v>24456.896</v>
      </c>
      <c r="L27" s="169">
        <f t="shared" si="5"/>
        <v>8152.298666666667</v>
      </c>
      <c r="M27" s="178">
        <v>3</v>
      </c>
      <c r="N27" s="179">
        <v>24456.896</v>
      </c>
      <c r="O27" s="256">
        <f t="shared" si="6"/>
        <v>8152.298666666667</v>
      </c>
      <c r="P27" s="257" t="e">
        <f t="shared" si="0"/>
        <v>#DIV/0!</v>
      </c>
      <c r="Q27" s="188">
        <f t="shared" si="1"/>
        <v>0</v>
      </c>
      <c r="R27" s="188">
        <f t="shared" si="2"/>
        <v>0</v>
      </c>
      <c r="S27" s="285" t="s">
        <v>226</v>
      </c>
      <c r="T27" s="268"/>
    </row>
    <row r="28" spans="1:20" s="59" customFormat="1" ht="63">
      <c r="A28" s="298" t="s">
        <v>141</v>
      </c>
      <c r="B28" s="299" t="s">
        <v>227</v>
      </c>
      <c r="C28" s="300" t="s">
        <v>193</v>
      </c>
      <c r="D28" s="295">
        <v>7</v>
      </c>
      <c r="E28" s="296">
        <v>81555.276</v>
      </c>
      <c r="F28" s="297">
        <f t="shared" si="3"/>
        <v>11650.753714285715</v>
      </c>
      <c r="G28" s="308">
        <v>30</v>
      </c>
      <c r="H28" s="309">
        <v>402.6</v>
      </c>
      <c r="I28" s="297">
        <f t="shared" si="4"/>
        <v>13.42</v>
      </c>
      <c r="J28" s="208">
        <v>30</v>
      </c>
      <c r="K28" s="179">
        <v>402.6</v>
      </c>
      <c r="L28" s="169">
        <f t="shared" si="5"/>
        <v>13.42</v>
      </c>
      <c r="M28" s="178">
        <v>30</v>
      </c>
      <c r="N28" s="179">
        <v>402.6</v>
      </c>
      <c r="O28" s="256">
        <f t="shared" si="6"/>
        <v>13.42</v>
      </c>
      <c r="P28" s="257">
        <f t="shared" si="0"/>
        <v>-0.998848143190638</v>
      </c>
      <c r="Q28" s="188">
        <f t="shared" si="1"/>
        <v>0</v>
      </c>
      <c r="R28" s="188">
        <f t="shared" si="2"/>
        <v>0</v>
      </c>
      <c r="S28" s="285" t="s">
        <v>228</v>
      </c>
      <c r="T28" s="268"/>
    </row>
    <row r="29" spans="1:20" s="59" customFormat="1" ht="31.5">
      <c r="A29" s="301" t="s">
        <v>142</v>
      </c>
      <c r="B29" s="302" t="s">
        <v>144</v>
      </c>
      <c r="C29" s="303" t="s">
        <v>145</v>
      </c>
      <c r="D29" s="295">
        <v>0</v>
      </c>
      <c r="E29" s="296">
        <v>0</v>
      </c>
      <c r="F29" s="297">
        <v>0</v>
      </c>
      <c r="G29" s="308">
        <v>4</v>
      </c>
      <c r="H29" s="309">
        <v>0</v>
      </c>
      <c r="I29" s="297">
        <f t="shared" si="4"/>
        <v>0</v>
      </c>
      <c r="J29" s="208">
        <v>4</v>
      </c>
      <c r="K29" s="179">
        <v>0</v>
      </c>
      <c r="L29" s="169">
        <f t="shared" si="5"/>
        <v>0</v>
      </c>
      <c r="M29" s="178">
        <v>4</v>
      </c>
      <c r="N29" s="179">
        <v>0</v>
      </c>
      <c r="O29" s="256">
        <f t="shared" si="6"/>
        <v>0</v>
      </c>
      <c r="P29" s="257" t="e">
        <f t="shared" si="0"/>
        <v>#DIV/0!</v>
      </c>
      <c r="Q29" s="188" t="e">
        <f t="shared" si="1"/>
        <v>#DIV/0!</v>
      </c>
      <c r="R29" s="188" t="e">
        <f t="shared" si="2"/>
        <v>#DIV/0!</v>
      </c>
      <c r="S29" s="285" t="s">
        <v>229</v>
      </c>
      <c r="T29" s="268"/>
    </row>
    <row r="30" spans="1:20" s="59" customFormat="1" ht="47.25">
      <c r="A30" s="301" t="s">
        <v>141</v>
      </c>
      <c r="B30" s="304" t="s">
        <v>232</v>
      </c>
      <c r="C30" s="331" t="s">
        <v>292</v>
      </c>
      <c r="D30" s="295">
        <v>0</v>
      </c>
      <c r="E30" s="296">
        <v>0</v>
      </c>
      <c r="F30" s="305">
        <v>0</v>
      </c>
      <c r="G30" s="308">
        <v>1</v>
      </c>
      <c r="H30" s="309">
        <v>0</v>
      </c>
      <c r="I30" s="297">
        <f t="shared" si="4"/>
        <v>0</v>
      </c>
      <c r="J30" s="208">
        <v>1</v>
      </c>
      <c r="K30" s="179">
        <v>0</v>
      </c>
      <c r="L30" s="169">
        <f t="shared" si="5"/>
        <v>0</v>
      </c>
      <c r="M30" s="178">
        <v>1</v>
      </c>
      <c r="N30" s="179">
        <v>0</v>
      </c>
      <c r="O30" s="256">
        <f t="shared" si="6"/>
        <v>0</v>
      </c>
      <c r="P30" s="257" t="e">
        <f t="shared" si="0"/>
        <v>#DIV/0!</v>
      </c>
      <c r="Q30" s="188" t="e">
        <f t="shared" si="1"/>
        <v>#DIV/0!</v>
      </c>
      <c r="R30" s="188" t="e">
        <f t="shared" si="2"/>
        <v>#DIV/0!</v>
      </c>
      <c r="S30" s="285" t="s">
        <v>228</v>
      </c>
      <c r="T30" s="268"/>
    </row>
    <row r="31" spans="1:20" s="59" customFormat="1" ht="57.75" customHeight="1">
      <c r="A31" s="306" t="s">
        <v>150</v>
      </c>
      <c r="B31" s="307" t="s">
        <v>258</v>
      </c>
      <c r="C31" s="331" t="s">
        <v>231</v>
      </c>
      <c r="D31" s="295">
        <v>0</v>
      </c>
      <c r="E31" s="296">
        <v>0</v>
      </c>
      <c r="F31" s="305">
        <v>0</v>
      </c>
      <c r="G31" s="308">
        <v>6</v>
      </c>
      <c r="H31" s="309">
        <v>0</v>
      </c>
      <c r="I31" s="297">
        <f t="shared" si="4"/>
        <v>0</v>
      </c>
      <c r="J31" s="208">
        <v>6</v>
      </c>
      <c r="K31" s="179">
        <v>0</v>
      </c>
      <c r="L31" s="169">
        <f t="shared" si="5"/>
        <v>0</v>
      </c>
      <c r="M31" s="178">
        <v>6</v>
      </c>
      <c r="N31" s="179">
        <v>0</v>
      </c>
      <c r="O31" s="256">
        <f t="shared" si="6"/>
        <v>0</v>
      </c>
      <c r="P31" s="257" t="e">
        <f t="shared" si="0"/>
        <v>#DIV/0!</v>
      </c>
      <c r="Q31" s="188" t="e">
        <f t="shared" si="1"/>
        <v>#DIV/0!</v>
      </c>
      <c r="R31" s="188" t="e">
        <f t="shared" si="2"/>
        <v>#DIV/0!</v>
      </c>
      <c r="S31" s="285" t="s">
        <v>228</v>
      </c>
      <c r="T31" s="268"/>
    </row>
    <row r="32" spans="1:20" s="59" customFormat="1" ht="49.5" customHeight="1">
      <c r="A32" s="306" t="s">
        <v>140</v>
      </c>
      <c r="B32" s="307" t="s">
        <v>234</v>
      </c>
      <c r="C32" s="331" t="s">
        <v>233</v>
      </c>
      <c r="D32" s="295">
        <v>0</v>
      </c>
      <c r="E32" s="296">
        <v>0</v>
      </c>
      <c r="F32" s="305">
        <v>0</v>
      </c>
      <c r="G32" s="308">
        <v>3</v>
      </c>
      <c r="H32" s="309">
        <v>0</v>
      </c>
      <c r="I32" s="297">
        <f t="shared" si="4"/>
        <v>0</v>
      </c>
      <c r="J32" s="208">
        <v>0</v>
      </c>
      <c r="K32" s="179">
        <v>0</v>
      </c>
      <c r="L32" s="169" t="e">
        <f t="shared" si="5"/>
        <v>#DIV/0!</v>
      </c>
      <c r="M32" s="208">
        <v>3</v>
      </c>
      <c r="N32" s="179">
        <v>0</v>
      </c>
      <c r="O32" s="256">
        <f t="shared" si="6"/>
        <v>0</v>
      </c>
      <c r="P32" s="257" t="e">
        <f t="shared" si="0"/>
        <v>#DIV/0!</v>
      </c>
      <c r="Q32" s="188" t="e">
        <f t="shared" si="1"/>
        <v>#DIV/0!</v>
      </c>
      <c r="R32" s="188" t="e">
        <f t="shared" si="2"/>
        <v>#DIV/0!</v>
      </c>
      <c r="S32" s="285" t="s">
        <v>235</v>
      </c>
      <c r="T32" s="268"/>
    </row>
    <row r="33" spans="1:20" s="59" customFormat="1" ht="30.75" thickBot="1">
      <c r="A33" s="310" t="s">
        <v>151</v>
      </c>
      <c r="B33" s="330" t="s">
        <v>181</v>
      </c>
      <c r="C33" s="331" t="s">
        <v>292</v>
      </c>
      <c r="D33" s="311">
        <v>1</v>
      </c>
      <c r="E33" s="312">
        <v>2130.156</v>
      </c>
      <c r="F33" s="297">
        <v>0</v>
      </c>
      <c r="G33" s="313">
        <v>0</v>
      </c>
      <c r="H33" s="314">
        <v>0</v>
      </c>
      <c r="I33" s="305">
        <v>0</v>
      </c>
      <c r="J33" s="258">
        <v>0</v>
      </c>
      <c r="K33" s="97">
        <v>0</v>
      </c>
      <c r="L33" s="241">
        <v>0</v>
      </c>
      <c r="M33" s="97">
        <v>0</v>
      </c>
      <c r="N33" s="97">
        <v>0</v>
      </c>
      <c r="O33" s="256">
        <v>0</v>
      </c>
      <c r="P33" s="257">
        <v>0</v>
      </c>
      <c r="Q33" s="188">
        <v>0</v>
      </c>
      <c r="R33" s="188">
        <v>0</v>
      </c>
      <c r="S33" s="285" t="s">
        <v>226</v>
      </c>
      <c r="T33" s="268"/>
    </row>
    <row r="34" spans="1:20" s="59" customFormat="1" ht="78" customHeight="1" thickBot="1">
      <c r="A34" s="315" t="s">
        <v>151</v>
      </c>
      <c r="B34" s="329" t="s">
        <v>230</v>
      </c>
      <c r="C34" s="331" t="s">
        <v>292</v>
      </c>
      <c r="D34" s="316">
        <v>1</v>
      </c>
      <c r="E34" s="317">
        <v>4198.53</v>
      </c>
      <c r="F34" s="318">
        <v>0</v>
      </c>
      <c r="G34" s="319">
        <v>0</v>
      </c>
      <c r="H34" s="320">
        <v>0</v>
      </c>
      <c r="I34" s="318">
        <v>0</v>
      </c>
      <c r="J34" s="325">
        <v>0</v>
      </c>
      <c r="K34" s="232">
        <v>0</v>
      </c>
      <c r="L34" s="326" t="e">
        <f>K34/J34</f>
        <v>#DIV/0!</v>
      </c>
      <c r="M34" s="327">
        <v>0</v>
      </c>
      <c r="N34" s="232">
        <v>0</v>
      </c>
      <c r="O34" s="328">
        <v>0</v>
      </c>
      <c r="P34" s="257">
        <v>0</v>
      </c>
      <c r="Q34" s="188">
        <v>0</v>
      </c>
      <c r="R34" s="188">
        <v>0</v>
      </c>
      <c r="S34" s="287" t="s">
        <v>226</v>
      </c>
      <c r="T34" s="268"/>
    </row>
    <row r="35" spans="2:17" s="42" customFormat="1" ht="21.75" customHeight="1">
      <c r="B35" s="96"/>
      <c r="E35" s="321">
        <f>SUM(E11:E34)</f>
        <v>5053128.707000002</v>
      </c>
      <c r="F35" s="322"/>
      <c r="G35" s="322"/>
      <c r="H35" s="323">
        <f>SUM(H11:H34)</f>
        <v>1630265.913</v>
      </c>
      <c r="I35" s="322"/>
      <c r="J35" s="322"/>
      <c r="K35" s="321">
        <f>SUM(K11:K34)</f>
        <v>1626265.913</v>
      </c>
      <c r="L35" s="322"/>
      <c r="M35" s="322"/>
      <c r="N35" s="321">
        <f>SUM(N11:N34)</f>
        <v>1630265.913</v>
      </c>
      <c r="O35" s="282"/>
      <c r="P35" s="282"/>
      <c r="Q35" s="282"/>
    </row>
    <row r="36" spans="5:19" ht="23.25" customHeight="1">
      <c r="E36" s="267"/>
      <c r="F36" s="267"/>
      <c r="G36" s="271"/>
      <c r="H36" s="368"/>
      <c r="I36" s="270"/>
      <c r="J36" s="271"/>
      <c r="K36" s="271"/>
      <c r="L36" s="283"/>
      <c r="M36" s="283"/>
      <c r="N36" s="283"/>
      <c r="O36" s="283"/>
      <c r="P36" s="283"/>
      <c r="Q36" s="283"/>
      <c r="R36" s="283"/>
      <c r="S36" s="283"/>
    </row>
    <row r="37" spans="3:19" ht="29.25" customHeight="1">
      <c r="C37" s="429" t="s">
        <v>24</v>
      </c>
      <c r="D37" s="430"/>
      <c r="E37" s="418" t="s">
        <v>190</v>
      </c>
      <c r="F37" s="418"/>
      <c r="G37" s="415" t="s">
        <v>25</v>
      </c>
      <c r="H37" s="275" t="s">
        <v>9</v>
      </c>
      <c r="I37" s="386" t="s">
        <v>296</v>
      </c>
      <c r="J37" s="387"/>
      <c r="K37" s="271"/>
      <c r="L37" s="283"/>
      <c r="M37" s="267"/>
      <c r="N37" s="367">
        <v>0</v>
      </c>
      <c r="O37" s="267"/>
      <c r="P37" s="267"/>
      <c r="Q37" s="267"/>
      <c r="R37" s="283"/>
      <c r="S37" s="283"/>
    </row>
    <row r="38" spans="3:19" ht="21.75" customHeight="1">
      <c r="C38" s="431"/>
      <c r="D38" s="432"/>
      <c r="E38" s="418" t="s">
        <v>26</v>
      </c>
      <c r="F38" s="418"/>
      <c r="G38" s="416"/>
      <c r="H38" s="275" t="s">
        <v>26</v>
      </c>
      <c r="I38" s="413"/>
      <c r="J38" s="414"/>
      <c r="K38" s="271"/>
      <c r="L38" s="283"/>
      <c r="M38" s="267">
        <v>231</v>
      </c>
      <c r="N38" s="324">
        <f>SUM(H22:H34)</f>
        <v>27544.913</v>
      </c>
      <c r="O38" s="267"/>
      <c r="P38" s="267"/>
      <c r="Q38" s="267"/>
      <c r="R38" s="283"/>
      <c r="S38" s="283"/>
    </row>
    <row r="39" spans="2:19" s="42" customFormat="1" ht="21.75" customHeight="1">
      <c r="B39" s="96"/>
      <c r="C39" s="433"/>
      <c r="D39" s="434"/>
      <c r="E39" s="418" t="s">
        <v>201</v>
      </c>
      <c r="F39" s="418"/>
      <c r="G39" s="417"/>
      <c r="H39" s="275" t="s">
        <v>27</v>
      </c>
      <c r="I39" s="413"/>
      <c r="J39" s="414"/>
      <c r="K39" s="269"/>
      <c r="L39" s="282"/>
      <c r="M39" s="322">
        <v>6</v>
      </c>
      <c r="N39" s="321">
        <f>SUM(H11:H20)</f>
        <v>1602721</v>
      </c>
      <c r="O39" s="322"/>
      <c r="P39" s="322"/>
      <c r="Q39" s="322"/>
      <c r="R39" s="282"/>
      <c r="S39" s="282"/>
    </row>
    <row r="40" spans="12:19" ht="18.75" customHeight="1">
      <c r="L40" s="283"/>
      <c r="M40" s="267"/>
      <c r="N40" s="324">
        <f>SUM(N38:N39)</f>
        <v>1630265.913</v>
      </c>
      <c r="O40" s="267">
        <v>1630266</v>
      </c>
      <c r="P40" s="324">
        <f>N40-O40</f>
        <v>-0.087000000057742</v>
      </c>
      <c r="Q40" s="267"/>
      <c r="R40" s="283"/>
      <c r="S40" s="283"/>
    </row>
    <row r="41" spans="8:19" ht="12.75">
      <c r="H41" s="243"/>
      <c r="L41" s="283"/>
      <c r="M41" s="267"/>
      <c r="N41" s="324">
        <f>N35-N40</f>
        <v>0</v>
      </c>
      <c r="O41" s="267"/>
      <c r="P41" s="267"/>
      <c r="Q41" s="267"/>
      <c r="R41" s="283"/>
      <c r="S41" s="283"/>
    </row>
    <row r="42" spans="9:19" ht="12.75">
      <c r="I42" s="243"/>
      <c r="L42" s="283"/>
      <c r="M42" s="267"/>
      <c r="N42" s="267"/>
      <c r="O42" s="267"/>
      <c r="P42" s="267"/>
      <c r="Q42" s="267"/>
      <c r="R42" s="283"/>
      <c r="S42" s="283"/>
    </row>
    <row r="43" spans="8:19" ht="12.75">
      <c r="H43" s="243"/>
      <c r="L43" s="283"/>
      <c r="M43" s="267"/>
      <c r="N43" s="267"/>
      <c r="O43" s="267"/>
      <c r="P43" s="267"/>
      <c r="Q43" s="267"/>
      <c r="R43" s="283"/>
      <c r="S43" s="283"/>
    </row>
    <row r="44" spans="12:19" ht="12.75">
      <c r="L44" s="283"/>
      <c r="M44" s="283"/>
      <c r="N44" s="283"/>
      <c r="O44" s="283"/>
      <c r="P44" s="283"/>
      <c r="Q44" s="283"/>
      <c r="R44" s="283"/>
      <c r="S44" s="283"/>
    </row>
    <row r="45" spans="12:19" ht="12.75">
      <c r="L45" s="283"/>
      <c r="M45" s="283"/>
      <c r="N45" s="283"/>
      <c r="O45" s="283"/>
      <c r="P45" s="283"/>
      <c r="Q45" s="283"/>
      <c r="R45" s="283"/>
      <c r="S45" s="283"/>
    </row>
    <row r="46" spans="12:19" ht="12.75">
      <c r="L46" s="283"/>
      <c r="M46" s="283"/>
      <c r="N46" s="283"/>
      <c r="O46" s="283"/>
      <c r="P46" s="283"/>
      <c r="Q46" s="283"/>
      <c r="R46" s="283"/>
      <c r="S46" s="283"/>
    </row>
    <row r="47" spans="12:19" ht="12.75">
      <c r="L47" s="283"/>
      <c r="M47" s="283"/>
      <c r="N47" s="283"/>
      <c r="O47" s="283"/>
      <c r="P47" s="283"/>
      <c r="Q47" s="283"/>
      <c r="R47" s="283"/>
      <c r="S47" s="283"/>
    </row>
    <row r="48" spans="12:19" ht="12.75">
      <c r="L48" s="283"/>
      <c r="M48" s="283"/>
      <c r="N48" s="283"/>
      <c r="O48" s="283"/>
      <c r="P48" s="283"/>
      <c r="Q48" s="283"/>
      <c r="R48" s="283"/>
      <c r="S48" s="283"/>
    </row>
    <row r="49" spans="12:19" ht="12.75">
      <c r="L49" s="283"/>
      <c r="M49" s="283"/>
      <c r="N49" s="283"/>
      <c r="O49" s="283"/>
      <c r="P49" s="283"/>
      <c r="Q49" s="283"/>
      <c r="R49" s="283"/>
      <c r="S49" s="283"/>
    </row>
    <row r="50" spans="12:19" ht="12.75">
      <c r="L50" s="283"/>
      <c r="M50" s="283"/>
      <c r="N50" s="283"/>
      <c r="O50" s="283"/>
      <c r="P50" s="283"/>
      <c r="Q50" s="283"/>
      <c r="R50" s="283"/>
      <c r="S50" s="283"/>
    </row>
    <row r="51" spans="12:19" ht="12.75">
      <c r="L51" s="283"/>
      <c r="M51" s="283"/>
      <c r="N51" s="283"/>
      <c r="O51" s="283"/>
      <c r="P51" s="283"/>
      <c r="Q51" s="283"/>
      <c r="R51" s="283"/>
      <c r="S51" s="283"/>
    </row>
    <row r="52" spans="12:19" ht="12.75">
      <c r="L52" s="283"/>
      <c r="M52" s="283"/>
      <c r="N52" s="283"/>
      <c r="O52" s="283"/>
      <c r="P52" s="283"/>
      <c r="Q52" s="283"/>
      <c r="R52" s="283"/>
      <c r="S52" s="283"/>
    </row>
    <row r="53" spans="12:19" ht="12.75">
      <c r="L53" s="283"/>
      <c r="M53" s="283"/>
      <c r="N53" s="283"/>
      <c r="O53" s="283"/>
      <c r="P53" s="283"/>
      <c r="Q53" s="283"/>
      <c r="R53" s="283"/>
      <c r="S53" s="283"/>
    </row>
  </sheetData>
  <sheetProtection/>
  <mergeCells count="29">
    <mergeCell ref="G9:G10"/>
    <mergeCell ref="F9:F10"/>
    <mergeCell ref="A7:B7"/>
    <mergeCell ref="R9:R10"/>
    <mergeCell ref="P8:R8"/>
    <mergeCell ref="Q9:Q10"/>
    <mergeCell ref="H9:H10"/>
    <mergeCell ref="P9:P10"/>
    <mergeCell ref="J9:J10"/>
    <mergeCell ref="K9:K10"/>
    <mergeCell ref="L9:L10"/>
    <mergeCell ref="S8:S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E39:F39"/>
    <mergeCell ref="C37:D39"/>
    <mergeCell ref="I37:J37"/>
    <mergeCell ref="I38:J38"/>
    <mergeCell ref="I39:J39"/>
    <mergeCell ref="G37:G39"/>
    <mergeCell ref="E37:F37"/>
    <mergeCell ref="E38:F38"/>
  </mergeCells>
  <printOptions horizontalCentered="1" verticalCentered="1"/>
  <pageMargins left="0" right="0" top="0" bottom="0" header="0" footer="0"/>
  <pageSetup fitToHeight="1" fitToWidth="1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2"/>
  <sheetViews>
    <sheetView zoomScalePageLayoutView="0" workbookViewId="0" topLeftCell="A40">
      <selection activeCell="J29" sqref="J29"/>
    </sheetView>
  </sheetViews>
  <sheetFormatPr defaultColWidth="9.140625" defaultRowHeight="12.75"/>
  <cols>
    <col min="1" max="1" width="12.7109375" style="25" customWidth="1"/>
    <col min="2" max="2" width="80.28125" style="25" customWidth="1"/>
    <col min="3" max="3" width="22.421875" style="0" customWidth="1"/>
    <col min="4" max="4" width="21.57421875" style="0" customWidth="1"/>
    <col min="5" max="5" width="12.7109375" style="25" customWidth="1"/>
    <col min="6" max="7" width="12.28125" style="25" customWidth="1"/>
    <col min="8" max="8" width="12.00390625" style="25" customWidth="1"/>
    <col min="9" max="9" width="12.8515625" style="25" customWidth="1"/>
    <col min="10" max="10" width="48.28125" style="114" customWidth="1"/>
  </cols>
  <sheetData>
    <row r="1" ht="12.75"/>
    <row r="2" spans="1:10" s="93" customFormat="1" ht="15.75">
      <c r="A2" s="337" t="s">
        <v>97</v>
      </c>
      <c r="B2" s="335"/>
      <c r="C2" s="105"/>
      <c r="E2" s="48"/>
      <c r="F2" s="48"/>
      <c r="G2" s="48"/>
      <c r="H2" s="48"/>
      <c r="I2" s="48"/>
      <c r="J2" s="143"/>
    </row>
    <row r="3" spans="1:9" s="114" customFormat="1" ht="18.75" customHeight="1">
      <c r="A3" s="336" t="s">
        <v>239</v>
      </c>
      <c r="B3" s="252"/>
      <c r="C3" s="163"/>
      <c r="E3" s="49"/>
      <c r="F3" s="49"/>
      <c r="G3" s="49"/>
      <c r="H3" s="49"/>
      <c r="I3" s="49"/>
    </row>
    <row r="4" spans="1:2" ht="15.75" customHeight="1" thickBot="1">
      <c r="A4" s="460" t="s">
        <v>109</v>
      </c>
      <c r="B4" s="460"/>
    </row>
    <row r="5" spans="1:10" s="102" customFormat="1" ht="33.75" customHeight="1">
      <c r="A5" s="106" t="s">
        <v>72</v>
      </c>
      <c r="B5" s="227" t="s">
        <v>112</v>
      </c>
      <c r="C5" s="146" t="s">
        <v>58</v>
      </c>
      <c r="D5" s="467" t="s">
        <v>109</v>
      </c>
      <c r="E5" s="468"/>
      <c r="F5" s="468"/>
      <c r="G5" s="468"/>
      <c r="H5" s="468"/>
      <c r="I5" s="469"/>
      <c r="J5" s="155" t="s">
        <v>42</v>
      </c>
    </row>
    <row r="6" spans="1:10" s="102" customFormat="1" ht="90.75" customHeight="1">
      <c r="A6" s="113" t="s">
        <v>75</v>
      </c>
      <c r="B6" s="197" t="s">
        <v>160</v>
      </c>
      <c r="C6" s="144"/>
      <c r="D6" s="147"/>
      <c r="E6" s="148"/>
      <c r="F6" s="148"/>
      <c r="G6" s="148"/>
      <c r="H6" s="148"/>
      <c r="I6" s="149"/>
      <c r="J6" s="156" t="s">
        <v>81</v>
      </c>
    </row>
    <row r="7" spans="1:10" s="102" customFormat="1" ht="15.75" customHeight="1">
      <c r="A7" s="145"/>
      <c r="B7" s="141"/>
      <c r="C7" s="101"/>
      <c r="D7" s="466" t="s">
        <v>86</v>
      </c>
      <c r="E7" s="466"/>
      <c r="F7" s="466"/>
      <c r="G7" s="466"/>
      <c r="H7" s="466"/>
      <c r="I7" s="466"/>
      <c r="J7" s="156" t="s">
        <v>81</v>
      </c>
    </row>
    <row r="8" spans="1:10" s="104" customFormat="1" ht="102">
      <c r="A8" s="464" t="s">
        <v>85</v>
      </c>
      <c r="B8" s="465"/>
      <c r="C8" s="103" t="s">
        <v>82</v>
      </c>
      <c r="D8" s="150" t="s">
        <v>159</v>
      </c>
      <c r="E8" s="198" t="s">
        <v>236</v>
      </c>
      <c r="F8" s="199" t="s">
        <v>237</v>
      </c>
      <c r="G8" s="199" t="s">
        <v>238</v>
      </c>
      <c r="H8" s="199" t="s">
        <v>241</v>
      </c>
      <c r="I8" s="198" t="s">
        <v>83</v>
      </c>
      <c r="J8" s="157"/>
    </row>
    <row r="9" spans="1:10" s="102" customFormat="1" ht="42" customHeight="1">
      <c r="A9" s="111" t="s">
        <v>172</v>
      </c>
      <c r="B9" s="204" t="s">
        <v>165</v>
      </c>
      <c r="C9" s="205"/>
      <c r="D9" s="207"/>
      <c r="E9" s="97"/>
      <c r="F9" s="97"/>
      <c r="G9" s="97"/>
      <c r="H9" s="208"/>
      <c r="I9" s="153"/>
      <c r="J9" s="228"/>
    </row>
    <row r="10" spans="1:10" s="102" customFormat="1" ht="48.75" customHeight="1">
      <c r="A10" s="111"/>
      <c r="B10" s="204"/>
      <c r="C10" s="205" t="s">
        <v>57</v>
      </c>
      <c r="D10" s="207" t="s">
        <v>130</v>
      </c>
      <c r="E10" s="208">
        <v>3217</v>
      </c>
      <c r="F10" s="97">
        <v>3559</v>
      </c>
      <c r="G10" s="97">
        <v>3559</v>
      </c>
      <c r="H10" s="208">
        <v>3164</v>
      </c>
      <c r="I10" s="153">
        <f>H10/G10</f>
        <v>0.8890137679123349</v>
      </c>
      <c r="J10" s="212" t="s">
        <v>248</v>
      </c>
    </row>
    <row r="11" spans="1:11" s="102" customFormat="1" ht="45" customHeight="1">
      <c r="A11" s="111"/>
      <c r="B11" s="204"/>
      <c r="C11" s="205" t="s">
        <v>59</v>
      </c>
      <c r="D11" s="207" t="s">
        <v>132</v>
      </c>
      <c r="E11" s="208">
        <v>25</v>
      </c>
      <c r="F11" s="97">
        <v>26</v>
      </c>
      <c r="G11" s="97">
        <v>26</v>
      </c>
      <c r="H11" s="208">
        <v>26</v>
      </c>
      <c r="I11" s="153">
        <f>H11/G11</f>
        <v>1</v>
      </c>
      <c r="J11" s="228" t="s">
        <v>178</v>
      </c>
      <c r="K11" s="104" t="s">
        <v>185</v>
      </c>
    </row>
    <row r="12" spans="1:10" s="102" customFormat="1" ht="33" customHeight="1">
      <c r="A12" s="221" t="s">
        <v>173</v>
      </c>
      <c r="B12" s="222" t="s">
        <v>166</v>
      </c>
      <c r="C12" s="152"/>
      <c r="D12" s="182"/>
      <c r="E12" s="209"/>
      <c r="F12" s="108"/>
      <c r="G12" s="108"/>
      <c r="H12" s="338"/>
      <c r="I12" s="153"/>
      <c r="J12" s="229"/>
    </row>
    <row r="13" spans="1:11" s="102" customFormat="1" ht="68.25" customHeight="1">
      <c r="A13" s="213"/>
      <c r="B13" s="214"/>
      <c r="C13" s="152" t="s">
        <v>89</v>
      </c>
      <c r="D13" s="182" t="s">
        <v>114</v>
      </c>
      <c r="E13" s="209">
        <v>5867</v>
      </c>
      <c r="F13" s="108">
        <v>6000</v>
      </c>
      <c r="G13" s="108">
        <v>6000</v>
      </c>
      <c r="H13" s="338">
        <v>5767</v>
      </c>
      <c r="I13" s="153">
        <f>H13/G13</f>
        <v>0.9611666666666666</v>
      </c>
      <c r="J13" s="228" t="s">
        <v>240</v>
      </c>
      <c r="K13" s="104" t="s">
        <v>185</v>
      </c>
    </row>
    <row r="14" spans="1:10" s="102" customFormat="1" ht="15" customHeight="1">
      <c r="A14" s="221" t="s">
        <v>174</v>
      </c>
      <c r="B14" s="223" t="s">
        <v>168</v>
      </c>
      <c r="C14" s="151" t="s">
        <v>81</v>
      </c>
      <c r="D14" s="141" t="s">
        <v>76</v>
      </c>
      <c r="E14" s="210"/>
      <c r="F14" s="142"/>
      <c r="G14" s="142"/>
      <c r="H14" s="339"/>
      <c r="I14" s="154"/>
      <c r="J14" s="234" t="s">
        <v>81</v>
      </c>
    </row>
    <row r="15" spans="1:10" s="102" customFormat="1" ht="51" customHeight="1">
      <c r="A15" s="216"/>
      <c r="B15" s="215"/>
      <c r="C15" s="152" t="s">
        <v>56</v>
      </c>
      <c r="D15" s="184" t="s">
        <v>118</v>
      </c>
      <c r="E15" s="211">
        <v>550</v>
      </c>
      <c r="F15" s="109">
        <v>598</v>
      </c>
      <c r="G15" s="109">
        <v>598</v>
      </c>
      <c r="H15" s="340">
        <v>598</v>
      </c>
      <c r="I15" s="153">
        <f aca="true" t="shared" si="0" ref="I15:I37">H15/G15</f>
        <v>1</v>
      </c>
      <c r="J15" s="228" t="s">
        <v>242</v>
      </c>
    </row>
    <row r="16" spans="1:10" s="102" customFormat="1" ht="30" customHeight="1">
      <c r="A16" s="221" t="s">
        <v>175</v>
      </c>
      <c r="B16" s="224" t="s">
        <v>169</v>
      </c>
      <c r="C16" s="152"/>
      <c r="D16" s="184"/>
      <c r="E16" s="211"/>
      <c r="F16" s="109"/>
      <c r="G16" s="109"/>
      <c r="H16" s="340"/>
      <c r="I16" s="153"/>
      <c r="J16" s="228"/>
    </row>
    <row r="17" spans="1:10" s="102" customFormat="1" ht="40.5" customHeight="1">
      <c r="A17" s="213"/>
      <c r="B17" s="215"/>
      <c r="C17" s="152" t="s">
        <v>84</v>
      </c>
      <c r="D17" s="202" t="s">
        <v>121</v>
      </c>
      <c r="E17" s="211">
        <v>53</v>
      </c>
      <c r="F17" s="109">
        <v>34</v>
      </c>
      <c r="G17" s="109">
        <v>34</v>
      </c>
      <c r="H17" s="340">
        <v>27</v>
      </c>
      <c r="I17" s="153">
        <f t="shared" si="0"/>
        <v>0.7941176470588235</v>
      </c>
      <c r="J17" s="235" t="s">
        <v>243</v>
      </c>
    </row>
    <row r="18" spans="1:10" s="102" customFormat="1" ht="36" customHeight="1">
      <c r="A18" s="221" t="s">
        <v>161</v>
      </c>
      <c r="B18" s="224" t="s">
        <v>167</v>
      </c>
      <c r="C18" s="152" t="s">
        <v>81</v>
      </c>
      <c r="D18" s="107" t="s">
        <v>76</v>
      </c>
      <c r="E18" s="209"/>
      <c r="F18" s="108"/>
      <c r="G18" s="108"/>
      <c r="H18" s="338"/>
      <c r="I18" s="153"/>
      <c r="J18" s="234" t="s">
        <v>81</v>
      </c>
    </row>
    <row r="19" spans="1:10" s="102" customFormat="1" ht="37.5" customHeight="1">
      <c r="A19" s="213"/>
      <c r="B19" s="215"/>
      <c r="C19" s="152" t="s">
        <v>90</v>
      </c>
      <c r="D19" s="184" t="s">
        <v>116</v>
      </c>
      <c r="E19" s="209">
        <v>350</v>
      </c>
      <c r="F19" s="108">
        <v>900</v>
      </c>
      <c r="G19" s="108">
        <v>900</v>
      </c>
      <c r="H19" s="338">
        <v>238</v>
      </c>
      <c r="I19" s="153">
        <f>H19/G19</f>
        <v>0.2644444444444444</v>
      </c>
      <c r="J19" s="228" t="s">
        <v>244</v>
      </c>
    </row>
    <row r="20" spans="1:10" s="102" customFormat="1" ht="36" customHeight="1">
      <c r="A20" s="221" t="s">
        <v>162</v>
      </c>
      <c r="B20" s="225" t="s">
        <v>164</v>
      </c>
      <c r="C20" s="206"/>
      <c r="D20" s="182"/>
      <c r="E20" s="208"/>
      <c r="F20" s="97"/>
      <c r="G20" s="97"/>
      <c r="H20" s="208"/>
      <c r="I20" s="153"/>
      <c r="J20" s="236"/>
    </row>
    <row r="21" spans="1:10" s="102" customFormat="1" ht="38.25" customHeight="1">
      <c r="A21" s="217"/>
      <c r="B21" s="218"/>
      <c r="C21" s="206" t="s">
        <v>101</v>
      </c>
      <c r="D21" s="182" t="s">
        <v>128</v>
      </c>
      <c r="E21" s="208">
        <v>536</v>
      </c>
      <c r="F21" s="97">
        <v>580</v>
      </c>
      <c r="G21" s="97">
        <v>580</v>
      </c>
      <c r="H21" s="208">
        <v>530</v>
      </c>
      <c r="I21" s="153">
        <f>H21/G21</f>
        <v>0.9137931034482759</v>
      </c>
      <c r="J21" s="228" t="s">
        <v>245</v>
      </c>
    </row>
    <row r="22" spans="1:10" s="102" customFormat="1" ht="34.5" customHeight="1">
      <c r="A22" s="221" t="s">
        <v>176</v>
      </c>
      <c r="B22" s="226" t="s">
        <v>170</v>
      </c>
      <c r="C22" s="152" t="s">
        <v>81</v>
      </c>
      <c r="D22" s="107" t="s">
        <v>76</v>
      </c>
      <c r="E22" s="211"/>
      <c r="F22" s="109"/>
      <c r="G22" s="109"/>
      <c r="H22" s="340"/>
      <c r="I22" s="153"/>
      <c r="J22" s="234" t="s">
        <v>81</v>
      </c>
    </row>
    <row r="23" spans="1:10" s="102" customFormat="1" ht="54.75" customHeight="1">
      <c r="A23" s="217"/>
      <c r="B23" s="218"/>
      <c r="C23" s="206" t="s">
        <v>119</v>
      </c>
      <c r="D23" s="184" t="s">
        <v>124</v>
      </c>
      <c r="E23" s="208">
        <v>88</v>
      </c>
      <c r="F23" s="97">
        <v>100</v>
      </c>
      <c r="G23" s="97">
        <v>100</v>
      </c>
      <c r="H23" s="208">
        <v>95</v>
      </c>
      <c r="I23" s="153">
        <f t="shared" si="0"/>
        <v>0.95</v>
      </c>
      <c r="J23" s="262" t="s">
        <v>246</v>
      </c>
    </row>
    <row r="24" spans="1:10" s="102" customFormat="1" ht="24.75" customHeight="1">
      <c r="A24" s="217"/>
      <c r="B24" s="218"/>
      <c r="C24" s="206" t="s">
        <v>122</v>
      </c>
      <c r="D24" s="182" t="s">
        <v>126</v>
      </c>
      <c r="E24" s="208">
        <v>1</v>
      </c>
      <c r="F24" s="97">
        <v>1</v>
      </c>
      <c r="G24" s="97">
        <v>1</v>
      </c>
      <c r="H24" s="208">
        <v>1</v>
      </c>
      <c r="I24" s="153">
        <f t="shared" si="0"/>
        <v>1</v>
      </c>
      <c r="J24" s="236" t="s">
        <v>177</v>
      </c>
    </row>
    <row r="25" spans="1:10" s="102" customFormat="1" ht="39" customHeight="1">
      <c r="A25" s="221" t="s">
        <v>163</v>
      </c>
      <c r="B25" s="225" t="s">
        <v>171</v>
      </c>
      <c r="C25" s="206"/>
      <c r="D25" s="182"/>
      <c r="E25" s="208"/>
      <c r="F25" s="97"/>
      <c r="G25" s="97"/>
      <c r="H25" s="208"/>
      <c r="I25" s="153"/>
      <c r="J25" s="236"/>
    </row>
    <row r="26" spans="1:10" s="102" customFormat="1" ht="36" customHeight="1">
      <c r="A26" s="217"/>
      <c r="B26" s="218"/>
      <c r="C26" s="206">
        <v>0</v>
      </c>
      <c r="D26" s="207" t="s">
        <v>135</v>
      </c>
      <c r="E26" s="97">
        <v>1</v>
      </c>
      <c r="F26" s="97">
        <v>4</v>
      </c>
      <c r="G26" s="97">
        <v>4</v>
      </c>
      <c r="H26" s="97">
        <v>0</v>
      </c>
      <c r="I26" s="153">
        <f t="shared" si="0"/>
        <v>0</v>
      </c>
      <c r="J26" s="237" t="s">
        <v>247</v>
      </c>
    </row>
    <row r="27" spans="1:10" s="102" customFormat="1" ht="41.25" customHeight="1">
      <c r="A27" s="217"/>
      <c r="B27" s="218"/>
      <c r="C27" s="263" t="s">
        <v>151</v>
      </c>
      <c r="D27" s="219" t="s">
        <v>137</v>
      </c>
      <c r="E27" s="97">
        <v>3</v>
      </c>
      <c r="F27" s="97">
        <v>0</v>
      </c>
      <c r="G27" s="97">
        <v>0</v>
      </c>
      <c r="H27" s="97">
        <v>0</v>
      </c>
      <c r="I27" s="153" t="e">
        <f t="shared" si="0"/>
        <v>#DIV/0!</v>
      </c>
      <c r="J27" s="237" t="s">
        <v>257</v>
      </c>
    </row>
    <row r="28" spans="1:10" s="102" customFormat="1" ht="64.5" customHeight="1">
      <c r="A28" s="217"/>
      <c r="B28" s="218"/>
      <c r="C28" s="263" t="s">
        <v>150</v>
      </c>
      <c r="D28" s="219" t="s">
        <v>137</v>
      </c>
      <c r="E28" s="97">
        <v>0</v>
      </c>
      <c r="F28" s="97">
        <v>6</v>
      </c>
      <c r="G28" s="97">
        <v>6</v>
      </c>
      <c r="H28" s="97">
        <v>0</v>
      </c>
      <c r="I28" s="153">
        <f t="shared" si="0"/>
        <v>0</v>
      </c>
      <c r="J28" s="237" t="s">
        <v>259</v>
      </c>
    </row>
    <row r="29" spans="1:10" s="102" customFormat="1" ht="47.25" customHeight="1">
      <c r="A29" s="217"/>
      <c r="B29" s="218"/>
      <c r="C29" s="263" t="s">
        <v>147</v>
      </c>
      <c r="D29" s="207" t="s">
        <v>137</v>
      </c>
      <c r="E29" s="97">
        <v>1</v>
      </c>
      <c r="F29" s="97">
        <v>0</v>
      </c>
      <c r="G29" s="97">
        <v>0</v>
      </c>
      <c r="H29" s="97">
        <v>0</v>
      </c>
      <c r="I29" s="153" t="e">
        <f t="shared" si="0"/>
        <v>#DIV/0!</v>
      </c>
      <c r="J29" s="237" t="s">
        <v>250</v>
      </c>
    </row>
    <row r="30" spans="1:10" s="102" customFormat="1" ht="47.25" customHeight="1">
      <c r="A30" s="217"/>
      <c r="B30" s="218"/>
      <c r="C30" s="263" t="s">
        <v>148</v>
      </c>
      <c r="D30" s="207" t="s">
        <v>251</v>
      </c>
      <c r="E30" s="97">
        <v>0</v>
      </c>
      <c r="F30" s="97">
        <v>1</v>
      </c>
      <c r="G30" s="97">
        <v>1</v>
      </c>
      <c r="H30" s="97">
        <v>0</v>
      </c>
      <c r="I30" s="153">
        <f t="shared" si="0"/>
        <v>0</v>
      </c>
      <c r="J30" s="237" t="s">
        <v>252</v>
      </c>
    </row>
    <row r="31" spans="1:10" s="102" customFormat="1" ht="48">
      <c r="A31" s="217"/>
      <c r="B31" s="218"/>
      <c r="C31" s="263" t="s">
        <v>150</v>
      </c>
      <c r="D31" s="207" t="s">
        <v>137</v>
      </c>
      <c r="E31" s="97">
        <v>1</v>
      </c>
      <c r="F31" s="97">
        <v>1</v>
      </c>
      <c r="G31" s="97">
        <v>1</v>
      </c>
      <c r="H31" s="97">
        <v>0</v>
      </c>
      <c r="I31" s="153">
        <f t="shared" si="0"/>
        <v>0</v>
      </c>
      <c r="J31" s="237" t="s">
        <v>249</v>
      </c>
    </row>
    <row r="32" spans="1:10" s="102" customFormat="1" ht="60">
      <c r="A32" s="217"/>
      <c r="B32" s="218"/>
      <c r="C32" s="263" t="s">
        <v>140</v>
      </c>
      <c r="D32" s="207" t="s">
        <v>126</v>
      </c>
      <c r="E32" s="97">
        <v>1</v>
      </c>
      <c r="F32" s="97">
        <v>1</v>
      </c>
      <c r="G32" s="97">
        <v>1</v>
      </c>
      <c r="H32" s="97">
        <v>1</v>
      </c>
      <c r="I32" s="153">
        <f t="shared" si="0"/>
        <v>1</v>
      </c>
      <c r="J32" s="237" t="s">
        <v>253</v>
      </c>
    </row>
    <row r="33" spans="1:10" s="102" customFormat="1" ht="44.25" customHeight="1">
      <c r="A33" s="217"/>
      <c r="B33" s="218"/>
      <c r="C33" s="263" t="s">
        <v>141</v>
      </c>
      <c r="D33" s="220" t="s">
        <v>143</v>
      </c>
      <c r="E33" s="97">
        <v>5.18</v>
      </c>
      <c r="F33" s="97">
        <v>3</v>
      </c>
      <c r="G33" s="97">
        <v>3</v>
      </c>
      <c r="H33" s="97">
        <v>3</v>
      </c>
      <c r="I33" s="272">
        <f t="shared" si="0"/>
        <v>1</v>
      </c>
      <c r="J33" s="273" t="s">
        <v>254</v>
      </c>
    </row>
    <row r="34" spans="1:10" s="102" customFormat="1" ht="44.25" customHeight="1">
      <c r="A34" s="217"/>
      <c r="B34" s="218"/>
      <c r="C34" s="263" t="s">
        <v>141</v>
      </c>
      <c r="D34" s="220" t="s">
        <v>143</v>
      </c>
      <c r="E34" s="97">
        <v>7</v>
      </c>
      <c r="F34" s="97">
        <v>500</v>
      </c>
      <c r="G34" s="97">
        <v>500</v>
      </c>
      <c r="H34" s="97">
        <v>30</v>
      </c>
      <c r="I34" s="272">
        <f t="shared" si="0"/>
        <v>0.06</v>
      </c>
      <c r="J34" s="273" t="s">
        <v>298</v>
      </c>
    </row>
    <row r="35" spans="1:10" s="102" customFormat="1" ht="45" customHeight="1">
      <c r="A35" s="217"/>
      <c r="B35" s="218"/>
      <c r="C35" s="263" t="s">
        <v>141</v>
      </c>
      <c r="D35" s="220" t="s">
        <v>137</v>
      </c>
      <c r="E35" s="97">
        <v>1</v>
      </c>
      <c r="F35" s="97">
        <v>1</v>
      </c>
      <c r="G35" s="97">
        <v>1</v>
      </c>
      <c r="H35" s="97">
        <v>0</v>
      </c>
      <c r="I35" s="153">
        <f>H35/G35</f>
        <v>0</v>
      </c>
      <c r="J35" s="238" t="s">
        <v>256</v>
      </c>
    </row>
    <row r="36" spans="1:10" s="102" customFormat="1" ht="23.25" customHeight="1">
      <c r="A36" s="203"/>
      <c r="B36" s="204"/>
      <c r="C36" s="263" t="s">
        <v>142</v>
      </c>
      <c r="D36" s="220" t="s">
        <v>145</v>
      </c>
      <c r="E36" s="97">
        <v>0</v>
      </c>
      <c r="F36" s="97">
        <v>4</v>
      </c>
      <c r="G36" s="97">
        <v>4</v>
      </c>
      <c r="H36" s="97">
        <v>0</v>
      </c>
      <c r="I36" s="153">
        <v>0</v>
      </c>
      <c r="J36" s="237" t="s">
        <v>255</v>
      </c>
    </row>
    <row r="37" spans="1:10" s="102" customFormat="1" ht="56.25" customHeight="1">
      <c r="A37" s="203"/>
      <c r="B37" s="204"/>
      <c r="C37" s="263" t="s">
        <v>140</v>
      </c>
      <c r="D37" s="220" t="s">
        <v>187</v>
      </c>
      <c r="E37" s="97">
        <v>0</v>
      </c>
      <c r="F37" s="97">
        <v>3</v>
      </c>
      <c r="G37" s="97">
        <v>3</v>
      </c>
      <c r="H37" s="97">
        <v>0</v>
      </c>
      <c r="I37" s="153">
        <f t="shared" si="0"/>
        <v>0</v>
      </c>
      <c r="J37" s="238" t="s">
        <v>260</v>
      </c>
    </row>
    <row r="38" spans="1:10" s="102" customFormat="1" ht="15" customHeight="1" thickBot="1">
      <c r="A38" s="112"/>
      <c r="B38" s="230"/>
      <c r="C38" s="110"/>
      <c r="D38" s="231"/>
      <c r="E38" s="232"/>
      <c r="F38" s="232"/>
      <c r="G38" s="232"/>
      <c r="H38" s="232"/>
      <c r="I38" s="233"/>
      <c r="J38" s="158"/>
    </row>
    <row r="40" spans="1:11" ht="19.5" customHeight="1">
      <c r="A40" s="470"/>
      <c r="B40" s="461" t="s">
        <v>24</v>
      </c>
      <c r="C40" s="264" t="s">
        <v>9</v>
      </c>
      <c r="D40" s="386" t="s">
        <v>189</v>
      </c>
      <c r="E40" s="387"/>
      <c r="F40" s="461" t="s">
        <v>25</v>
      </c>
      <c r="G40" s="471"/>
      <c r="H40" s="472"/>
      <c r="I40" s="264" t="s">
        <v>9</v>
      </c>
      <c r="J40" s="265" t="s">
        <v>296</v>
      </c>
      <c r="K40" s="17"/>
    </row>
    <row r="41" spans="1:11" ht="15.75" customHeight="1">
      <c r="A41" s="470"/>
      <c r="B41" s="462"/>
      <c r="C41" s="264" t="s">
        <v>26</v>
      </c>
      <c r="D41" s="386"/>
      <c r="E41" s="387"/>
      <c r="F41" s="462"/>
      <c r="G41" s="473"/>
      <c r="H41" s="474"/>
      <c r="I41" s="264" t="s">
        <v>26</v>
      </c>
      <c r="J41" s="265"/>
      <c r="K41" s="17"/>
    </row>
    <row r="42" spans="1:11" ht="25.5" customHeight="1">
      <c r="A42" s="470"/>
      <c r="B42" s="463"/>
      <c r="C42" s="264" t="s">
        <v>27</v>
      </c>
      <c r="D42" s="386" t="s">
        <v>201</v>
      </c>
      <c r="E42" s="387"/>
      <c r="F42" s="463"/>
      <c r="G42" s="475"/>
      <c r="H42" s="476"/>
      <c r="I42" s="264" t="s">
        <v>27</v>
      </c>
      <c r="J42" s="265"/>
      <c r="K42" s="17"/>
    </row>
    <row r="45" ht="15" customHeight="1"/>
  </sheetData>
  <sheetProtection/>
  <mergeCells count="10">
    <mergeCell ref="A4:B4"/>
    <mergeCell ref="D40:E40"/>
    <mergeCell ref="D41:E41"/>
    <mergeCell ref="B40:B42"/>
    <mergeCell ref="D42:E42"/>
    <mergeCell ref="A8:B8"/>
    <mergeCell ref="D7:I7"/>
    <mergeCell ref="D5:I5"/>
    <mergeCell ref="A40:A42"/>
    <mergeCell ref="F40:H42"/>
  </mergeCells>
  <printOptions horizontalCentered="1" verticalCentered="1"/>
  <pageMargins left="0" right="0" top="0" bottom="0" header="0" footer="0"/>
  <pageSetup orientation="landscape" paperSize="9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P43"/>
  <sheetViews>
    <sheetView tabSelected="1" zoomScale="90" zoomScaleNormal="90" zoomScalePageLayoutView="0" workbookViewId="0" topLeftCell="A22">
      <selection activeCell="A39" sqref="A39:D40"/>
    </sheetView>
  </sheetViews>
  <sheetFormatPr defaultColWidth="9.140625" defaultRowHeight="12.75"/>
  <cols>
    <col min="1" max="1" width="18.28125" style="117" customWidth="1"/>
    <col min="2" max="2" width="30.8515625" style="117" customWidth="1"/>
    <col min="3" max="3" width="14.140625" style="117" customWidth="1"/>
    <col min="4" max="4" width="15.421875" style="117" customWidth="1"/>
    <col min="5" max="5" width="17.421875" style="117" customWidth="1"/>
    <col min="6" max="6" width="17.57421875" style="117" customWidth="1"/>
    <col min="7" max="7" width="19.7109375" style="117" customWidth="1"/>
    <col min="8" max="8" width="21.8515625" style="117" customWidth="1"/>
    <col min="9" max="9" width="24.8515625" style="117" customWidth="1"/>
    <col min="10" max="10" width="29.00390625" style="117" customWidth="1"/>
    <col min="11" max="11" width="27.140625" style="117" customWidth="1"/>
    <col min="12" max="12" width="14.421875" style="117" customWidth="1"/>
    <col min="13" max="15" width="9.140625" style="117" customWidth="1"/>
    <col min="16" max="16" width="17.28125" style="117" customWidth="1"/>
    <col min="17" max="16384" width="9.140625" style="117" customWidth="1"/>
  </cols>
  <sheetData>
    <row r="1" ht="20.25" customHeight="1"/>
    <row r="2" spans="1:9" s="127" customFormat="1" ht="15.75">
      <c r="A2" s="244" t="s">
        <v>98</v>
      </c>
      <c r="B2" s="245"/>
      <c r="C2" s="246"/>
      <c r="D2" s="245"/>
      <c r="E2" s="245"/>
      <c r="F2" s="245"/>
      <c r="G2" s="128"/>
      <c r="H2" s="128"/>
      <c r="I2" s="128"/>
    </row>
    <row r="3" spans="1:9" s="122" customFormat="1" ht="12.75">
      <c r="A3" s="121"/>
      <c r="B3" s="247"/>
      <c r="C3" s="247"/>
      <c r="D3" s="247"/>
      <c r="E3" s="247"/>
      <c r="F3" s="247"/>
      <c r="G3" s="123"/>
      <c r="H3" s="123"/>
      <c r="I3" s="123"/>
    </row>
    <row r="4" spans="1:9" s="125" customFormat="1" ht="12.75">
      <c r="A4" s="121" t="s">
        <v>79</v>
      </c>
      <c r="B4" s="247"/>
      <c r="C4" s="121"/>
      <c r="D4" s="247"/>
      <c r="E4" s="247"/>
      <c r="F4" s="247"/>
      <c r="G4" s="126"/>
      <c r="H4" s="126"/>
      <c r="I4" s="126"/>
    </row>
    <row r="5" spans="1:9" ht="13.5" thickBot="1">
      <c r="A5" s="248"/>
      <c r="B5" s="248"/>
      <c r="C5" s="116"/>
      <c r="D5" s="248"/>
      <c r="E5" s="116"/>
      <c r="F5" s="116"/>
      <c r="G5" s="118"/>
      <c r="H5" s="118"/>
      <c r="I5" s="118"/>
    </row>
    <row r="6" spans="1:11" ht="12.75" customHeight="1">
      <c r="A6" s="489" t="s">
        <v>48</v>
      </c>
      <c r="B6" s="488" t="s">
        <v>60</v>
      </c>
      <c r="C6" s="194" t="s">
        <v>61</v>
      </c>
      <c r="D6" s="194" t="s">
        <v>62</v>
      </c>
      <c r="E6" s="194" t="s">
        <v>77</v>
      </c>
      <c r="F6" s="194" t="s">
        <v>261</v>
      </c>
      <c r="G6" s="488" t="s">
        <v>262</v>
      </c>
      <c r="H6" s="488" t="s">
        <v>64</v>
      </c>
      <c r="I6" s="488" t="s">
        <v>263</v>
      </c>
      <c r="J6" s="488" t="s">
        <v>65</v>
      </c>
      <c r="K6" s="480" t="s">
        <v>42</v>
      </c>
    </row>
    <row r="7" spans="1:11" ht="12.75" customHeight="1">
      <c r="A7" s="490"/>
      <c r="B7" s="483"/>
      <c r="C7" s="195" t="s">
        <v>43</v>
      </c>
      <c r="D7" s="195" t="s">
        <v>66</v>
      </c>
      <c r="E7" s="195" t="s">
        <v>66</v>
      </c>
      <c r="F7" s="483" t="s">
        <v>45</v>
      </c>
      <c r="G7" s="483"/>
      <c r="H7" s="483"/>
      <c r="I7" s="483"/>
      <c r="J7" s="483"/>
      <c r="K7" s="481"/>
    </row>
    <row r="8" spans="1:11" ht="18.75" customHeight="1" thickBot="1">
      <c r="A8" s="491"/>
      <c r="B8" s="484"/>
      <c r="C8" s="196" t="s">
        <v>44</v>
      </c>
      <c r="D8" s="196" t="s">
        <v>44</v>
      </c>
      <c r="E8" s="196" t="s">
        <v>44</v>
      </c>
      <c r="F8" s="484"/>
      <c r="G8" s="484"/>
      <c r="H8" s="484"/>
      <c r="I8" s="484"/>
      <c r="J8" s="484"/>
      <c r="K8" s="482"/>
    </row>
    <row r="9" spans="1:11" ht="55.5" customHeight="1">
      <c r="A9" s="353" t="s">
        <v>182</v>
      </c>
      <c r="B9" s="342" t="s">
        <v>183</v>
      </c>
      <c r="C9" s="341">
        <v>1100</v>
      </c>
      <c r="D9" s="352">
        <v>2018</v>
      </c>
      <c r="E9" s="352">
        <v>2018</v>
      </c>
      <c r="F9" s="341">
        <v>0</v>
      </c>
      <c r="G9" s="341">
        <v>1100</v>
      </c>
      <c r="H9" s="341">
        <v>0</v>
      </c>
      <c r="I9" s="341">
        <v>0</v>
      </c>
      <c r="J9" s="341">
        <v>0</v>
      </c>
      <c r="K9" s="343" t="s">
        <v>297</v>
      </c>
    </row>
    <row r="10" spans="1:11" ht="46.5" customHeight="1">
      <c r="A10" s="354" t="s">
        <v>264</v>
      </c>
      <c r="B10" s="355" t="s">
        <v>265</v>
      </c>
      <c r="C10" s="344">
        <v>24000</v>
      </c>
      <c r="D10" s="349">
        <v>2018</v>
      </c>
      <c r="E10" s="349">
        <v>2018</v>
      </c>
      <c r="F10" s="345">
        <v>0</v>
      </c>
      <c r="G10" s="345">
        <v>24000</v>
      </c>
      <c r="H10" s="345">
        <v>0</v>
      </c>
      <c r="I10" s="345">
        <v>0</v>
      </c>
      <c r="J10" s="345">
        <v>0</v>
      </c>
      <c r="K10" s="346" t="s">
        <v>309</v>
      </c>
    </row>
    <row r="11" spans="1:11" ht="47.25">
      <c r="A11" s="354" t="s">
        <v>266</v>
      </c>
      <c r="B11" s="356" t="s">
        <v>268</v>
      </c>
      <c r="C11" s="344">
        <f>24458</f>
        <v>24458</v>
      </c>
      <c r="D11" s="347">
        <v>2017</v>
      </c>
      <c r="E11" s="347">
        <v>2018</v>
      </c>
      <c r="F11" s="345">
        <v>24456.896</v>
      </c>
      <c r="G11" s="345">
        <v>24458</v>
      </c>
      <c r="H11" s="345">
        <v>24456.896</v>
      </c>
      <c r="I11" s="345">
        <v>24456.896</v>
      </c>
      <c r="J11" s="345">
        <v>24457.896</v>
      </c>
      <c r="K11" s="346" t="s">
        <v>299</v>
      </c>
    </row>
    <row r="12" spans="1:11" ht="60">
      <c r="A12" s="354" t="s">
        <v>266</v>
      </c>
      <c r="B12" s="356" t="s">
        <v>267</v>
      </c>
      <c r="C12" s="344">
        <f>22713+20000+68700</f>
        <v>111413</v>
      </c>
      <c r="D12" s="347">
        <v>2018</v>
      </c>
      <c r="E12" s="347">
        <v>2020</v>
      </c>
      <c r="F12" s="345"/>
      <c r="G12" s="345">
        <f>22713+20000+68700</f>
        <v>111413</v>
      </c>
      <c r="H12" s="345">
        <v>402.6</v>
      </c>
      <c r="I12" s="345">
        <v>402.6</v>
      </c>
      <c r="J12" s="345">
        <v>402.6</v>
      </c>
      <c r="K12" s="346" t="s">
        <v>300</v>
      </c>
    </row>
    <row r="13" spans="1:11" ht="75" customHeight="1">
      <c r="A13" s="357" t="s">
        <v>269</v>
      </c>
      <c r="B13" s="358" t="s">
        <v>270</v>
      </c>
      <c r="C13" s="344">
        <v>2000</v>
      </c>
      <c r="D13" s="347">
        <v>2018</v>
      </c>
      <c r="E13" s="347">
        <v>2018</v>
      </c>
      <c r="F13" s="345"/>
      <c r="G13" s="345">
        <v>2000</v>
      </c>
      <c r="H13" s="345">
        <v>0</v>
      </c>
      <c r="I13" s="345">
        <v>0</v>
      </c>
      <c r="J13" s="345">
        <v>0</v>
      </c>
      <c r="K13" s="346" t="s">
        <v>301</v>
      </c>
    </row>
    <row r="14" spans="1:11" ht="60">
      <c r="A14" s="357" t="s">
        <v>271</v>
      </c>
      <c r="B14" s="359" t="s">
        <v>272</v>
      </c>
      <c r="C14" s="344">
        <v>6500</v>
      </c>
      <c r="D14" s="347">
        <v>2018</v>
      </c>
      <c r="E14" s="347">
        <v>2018</v>
      </c>
      <c r="F14" s="345"/>
      <c r="G14" s="345">
        <v>6500</v>
      </c>
      <c r="H14" s="345">
        <v>0</v>
      </c>
      <c r="I14" s="345">
        <v>0</v>
      </c>
      <c r="J14" s="345">
        <v>0</v>
      </c>
      <c r="K14" s="346" t="s">
        <v>308</v>
      </c>
    </row>
    <row r="15" spans="1:11" ht="31.5">
      <c r="A15" s="357" t="s">
        <v>273</v>
      </c>
      <c r="B15" s="360" t="s">
        <v>274</v>
      </c>
      <c r="C15" s="344">
        <v>50000</v>
      </c>
      <c r="D15" s="347">
        <v>2018</v>
      </c>
      <c r="E15" s="347">
        <v>2018</v>
      </c>
      <c r="F15" s="345"/>
      <c r="G15" s="345">
        <v>50000</v>
      </c>
      <c r="H15" s="345">
        <v>0</v>
      </c>
      <c r="I15" s="345">
        <v>0</v>
      </c>
      <c r="J15" s="345">
        <v>0</v>
      </c>
      <c r="K15" s="346" t="s">
        <v>302</v>
      </c>
    </row>
    <row r="16" spans="1:16" ht="66.75" customHeight="1">
      <c r="A16" s="357" t="s">
        <v>275</v>
      </c>
      <c r="B16" s="360" t="s">
        <v>276</v>
      </c>
      <c r="C16" s="344">
        <v>5000</v>
      </c>
      <c r="D16" s="347">
        <v>2018</v>
      </c>
      <c r="E16" s="347">
        <v>2018</v>
      </c>
      <c r="F16" s="345"/>
      <c r="G16" s="345">
        <v>5000</v>
      </c>
      <c r="H16" s="345">
        <v>0</v>
      </c>
      <c r="I16" s="345">
        <v>0</v>
      </c>
      <c r="J16" s="345">
        <v>0</v>
      </c>
      <c r="K16" s="346" t="s">
        <v>310</v>
      </c>
      <c r="N16" s="495"/>
      <c r="O16" s="495"/>
      <c r="P16" s="495"/>
    </row>
    <row r="17" spans="1:11" ht="45">
      <c r="A17" s="357" t="s">
        <v>277</v>
      </c>
      <c r="B17" s="359" t="s">
        <v>278</v>
      </c>
      <c r="C17" s="344">
        <v>70000</v>
      </c>
      <c r="D17" s="347">
        <v>2018</v>
      </c>
      <c r="E17" s="347">
        <v>2018</v>
      </c>
      <c r="F17" s="345"/>
      <c r="G17" s="345">
        <v>70000</v>
      </c>
      <c r="H17" s="345">
        <v>0</v>
      </c>
      <c r="I17" s="345">
        <v>0</v>
      </c>
      <c r="J17" s="345">
        <v>0</v>
      </c>
      <c r="K17" s="346" t="s">
        <v>311</v>
      </c>
    </row>
    <row r="18" spans="1:16" ht="63.75" customHeight="1">
      <c r="A18" s="357" t="s">
        <v>275</v>
      </c>
      <c r="B18" s="360" t="s">
        <v>279</v>
      </c>
      <c r="C18" s="344">
        <f>17000+25200+38200</f>
        <v>80400</v>
      </c>
      <c r="D18" s="347">
        <v>2018</v>
      </c>
      <c r="E18" s="347">
        <v>2020</v>
      </c>
      <c r="F18" s="345">
        <v>0</v>
      </c>
      <c r="G18" s="345">
        <v>17000</v>
      </c>
      <c r="H18" s="345">
        <v>0</v>
      </c>
      <c r="I18" s="345">
        <v>0</v>
      </c>
      <c r="J18" s="345">
        <v>0</v>
      </c>
      <c r="K18" s="346" t="s">
        <v>308</v>
      </c>
      <c r="M18" s="495"/>
      <c r="N18" s="495"/>
      <c r="O18" s="495"/>
      <c r="P18" s="495"/>
    </row>
    <row r="19" spans="1:12" ht="64.5" customHeight="1">
      <c r="A19" s="357" t="s">
        <v>275</v>
      </c>
      <c r="B19" s="360" t="s">
        <v>280</v>
      </c>
      <c r="C19" s="344">
        <v>14000</v>
      </c>
      <c r="D19" s="347">
        <v>2018</v>
      </c>
      <c r="E19" s="347">
        <v>2019</v>
      </c>
      <c r="F19" s="345">
        <v>0</v>
      </c>
      <c r="G19" s="345">
        <v>4000</v>
      </c>
      <c r="H19" s="345">
        <v>0</v>
      </c>
      <c r="I19" s="345">
        <v>0</v>
      </c>
      <c r="J19" s="345">
        <v>0</v>
      </c>
      <c r="K19" s="346" t="s">
        <v>304</v>
      </c>
      <c r="L19" s="117" t="s">
        <v>303</v>
      </c>
    </row>
    <row r="20" spans="1:11" ht="47.25">
      <c r="A20" s="357" t="s">
        <v>281</v>
      </c>
      <c r="B20" s="361" t="s">
        <v>282</v>
      </c>
      <c r="C20" s="344">
        <f>62629+59000</f>
        <v>121629</v>
      </c>
      <c r="D20" s="347">
        <v>2018</v>
      </c>
      <c r="E20" s="347">
        <v>2019</v>
      </c>
      <c r="F20" s="345">
        <v>0</v>
      </c>
      <c r="G20" s="345">
        <v>62629</v>
      </c>
      <c r="H20" s="345">
        <v>0</v>
      </c>
      <c r="I20" s="345">
        <v>0</v>
      </c>
      <c r="J20" s="345">
        <v>0</v>
      </c>
      <c r="K20" s="346" t="s">
        <v>305</v>
      </c>
    </row>
    <row r="21" spans="1:11" ht="47.25">
      <c r="A21" s="357" t="s">
        <v>283</v>
      </c>
      <c r="B21" s="361" t="s">
        <v>284</v>
      </c>
      <c r="C21" s="344">
        <v>33000</v>
      </c>
      <c r="D21" s="347">
        <v>2018</v>
      </c>
      <c r="E21" s="347">
        <v>2018</v>
      </c>
      <c r="F21" s="345">
        <v>0</v>
      </c>
      <c r="G21" s="345">
        <v>33000</v>
      </c>
      <c r="H21" s="345">
        <v>0</v>
      </c>
      <c r="I21" s="345">
        <v>0</v>
      </c>
      <c r="J21" s="345">
        <v>0</v>
      </c>
      <c r="K21" s="346" t="s">
        <v>305</v>
      </c>
    </row>
    <row r="22" spans="1:11" ht="63">
      <c r="A22" s="357" t="s">
        <v>285</v>
      </c>
      <c r="B22" s="361" t="s">
        <v>286</v>
      </c>
      <c r="C22" s="344">
        <v>15000</v>
      </c>
      <c r="D22" s="347">
        <v>2018</v>
      </c>
      <c r="E22" s="347">
        <v>2018</v>
      </c>
      <c r="F22" s="345">
        <v>0</v>
      </c>
      <c r="G22" s="345">
        <v>15000</v>
      </c>
      <c r="H22" s="345">
        <v>0</v>
      </c>
      <c r="I22" s="345">
        <v>0</v>
      </c>
      <c r="J22" s="345">
        <v>0</v>
      </c>
      <c r="K22" s="346" t="s">
        <v>305</v>
      </c>
    </row>
    <row r="23" spans="1:11" ht="47.25">
      <c r="A23" s="357" t="s">
        <v>287</v>
      </c>
      <c r="B23" s="361" t="s">
        <v>288</v>
      </c>
      <c r="C23" s="344">
        <v>10000</v>
      </c>
      <c r="D23" s="347">
        <v>2018</v>
      </c>
      <c r="E23" s="347">
        <v>2018</v>
      </c>
      <c r="F23" s="345">
        <v>0</v>
      </c>
      <c r="G23" s="345">
        <v>10000</v>
      </c>
      <c r="H23" s="345">
        <v>0</v>
      </c>
      <c r="I23" s="345">
        <v>0</v>
      </c>
      <c r="J23" s="345">
        <v>0</v>
      </c>
      <c r="K23" s="346" t="s">
        <v>305</v>
      </c>
    </row>
    <row r="24" spans="1:11" ht="62.25" customHeight="1">
      <c r="A24" s="357" t="s">
        <v>289</v>
      </c>
      <c r="B24" s="361" t="s">
        <v>290</v>
      </c>
      <c r="C24" s="344">
        <v>5000</v>
      </c>
      <c r="D24" s="347">
        <v>2018</v>
      </c>
      <c r="E24" s="347">
        <v>2018</v>
      </c>
      <c r="F24" s="345">
        <v>0</v>
      </c>
      <c r="G24" s="345">
        <v>5000</v>
      </c>
      <c r="H24" s="345">
        <v>0</v>
      </c>
      <c r="I24" s="345">
        <v>0</v>
      </c>
      <c r="J24" s="345">
        <v>0</v>
      </c>
      <c r="K24" s="346" t="s">
        <v>305</v>
      </c>
    </row>
    <row r="25" spans="1:11" ht="77.25" customHeight="1">
      <c r="A25" s="362" t="s">
        <v>157</v>
      </c>
      <c r="B25" s="349" t="s">
        <v>158</v>
      </c>
      <c r="C25" s="348">
        <v>103649.8</v>
      </c>
      <c r="D25" s="349">
        <v>2016</v>
      </c>
      <c r="E25" s="349">
        <v>2020</v>
      </c>
      <c r="F25" s="345">
        <v>10700</v>
      </c>
      <c r="G25" s="345">
        <v>10700</v>
      </c>
      <c r="H25" s="345">
        <v>2685.417</v>
      </c>
      <c r="I25" s="345">
        <v>2685.417</v>
      </c>
      <c r="J25" s="345">
        <v>2685.417</v>
      </c>
      <c r="K25" s="366" t="s">
        <v>306</v>
      </c>
    </row>
    <row r="26" spans="1:11" ht="63.75" customHeight="1">
      <c r="A26" s="357" t="s">
        <v>156</v>
      </c>
      <c r="B26" s="363" t="s">
        <v>291</v>
      </c>
      <c r="C26" s="350">
        <v>580915</v>
      </c>
      <c r="D26" s="351">
        <v>2015</v>
      </c>
      <c r="E26" s="351">
        <v>2018</v>
      </c>
      <c r="F26" s="345">
        <v>18200</v>
      </c>
      <c r="G26" s="345">
        <v>18200</v>
      </c>
      <c r="H26" s="345">
        <v>0</v>
      </c>
      <c r="I26" s="345">
        <v>0</v>
      </c>
      <c r="J26" s="345">
        <v>0</v>
      </c>
      <c r="K26" s="346" t="s">
        <v>307</v>
      </c>
    </row>
    <row r="27" spans="1:11" ht="12.75">
      <c r="A27" s="190"/>
      <c r="B27" s="191"/>
      <c r="C27" s="242"/>
      <c r="D27" s="191"/>
      <c r="E27" s="191"/>
      <c r="F27" s="191"/>
      <c r="G27" s="242"/>
      <c r="H27" s="191"/>
      <c r="I27" s="191"/>
      <c r="J27" s="191"/>
      <c r="K27" s="192"/>
    </row>
    <row r="28" spans="1:11" ht="13.5" thickBot="1">
      <c r="A28" s="133"/>
      <c r="B28" s="134"/>
      <c r="C28" s="134"/>
      <c r="D28" s="134"/>
      <c r="E28" s="134"/>
      <c r="F28" s="134"/>
      <c r="G28" s="134"/>
      <c r="H28" s="134"/>
      <c r="I28" s="134"/>
      <c r="J28" s="134"/>
      <c r="K28" s="135"/>
    </row>
    <row r="29" spans="7:9" ht="12.75" customHeight="1">
      <c r="G29" s="193"/>
      <c r="H29" s="193"/>
      <c r="I29" s="276" t="e">
        <f>#REF!-#REF!</f>
        <v>#REF!</v>
      </c>
    </row>
    <row r="30" spans="1:9" s="125" customFormat="1" ht="12.75">
      <c r="A30" s="124" t="s">
        <v>80</v>
      </c>
      <c r="G30" s="277" t="e">
        <f>#REF!-#REF!</f>
        <v>#REF!</v>
      </c>
      <c r="H30" s="277"/>
      <c r="I30" s="277"/>
    </row>
    <row r="31" spans="3:9" ht="16.5" thickBot="1">
      <c r="C31" s="129"/>
      <c r="D31" s="119"/>
      <c r="E31" s="116"/>
      <c r="F31" s="116"/>
      <c r="G31" s="119"/>
      <c r="H31" s="120"/>
      <c r="I31" s="120"/>
    </row>
    <row r="32" spans="1:12" ht="18.75" customHeight="1">
      <c r="A32" s="492" t="s">
        <v>48</v>
      </c>
      <c r="B32" s="485" t="s">
        <v>60</v>
      </c>
      <c r="C32" s="139" t="s">
        <v>46</v>
      </c>
      <c r="D32" s="139" t="s">
        <v>61</v>
      </c>
      <c r="E32" s="139" t="s">
        <v>62</v>
      </c>
      <c r="F32" s="139" t="s">
        <v>63</v>
      </c>
      <c r="G32" s="139" t="s">
        <v>261</v>
      </c>
      <c r="H32" s="485" t="s">
        <v>262</v>
      </c>
      <c r="I32" s="485" t="s">
        <v>78</v>
      </c>
      <c r="J32" s="485" t="s">
        <v>64</v>
      </c>
      <c r="K32" s="485" t="s">
        <v>65</v>
      </c>
      <c r="L32" s="477" t="s">
        <v>42</v>
      </c>
    </row>
    <row r="33" spans="1:12" ht="12.75">
      <c r="A33" s="493"/>
      <c r="B33" s="486"/>
      <c r="C33" s="115" t="s">
        <v>47</v>
      </c>
      <c r="D33" s="115" t="s">
        <v>43</v>
      </c>
      <c r="E33" s="115" t="s">
        <v>66</v>
      </c>
      <c r="F33" s="115" t="s">
        <v>66</v>
      </c>
      <c r="G33" s="115" t="s">
        <v>45</v>
      </c>
      <c r="H33" s="486"/>
      <c r="I33" s="486"/>
      <c r="J33" s="486"/>
      <c r="K33" s="486"/>
      <c r="L33" s="478"/>
    </row>
    <row r="34" spans="1:12" ht="13.5" thickBot="1">
      <c r="A34" s="494"/>
      <c r="B34" s="487"/>
      <c r="C34" s="140"/>
      <c r="D34" s="140" t="s">
        <v>44</v>
      </c>
      <c r="E34" s="140" t="s">
        <v>44</v>
      </c>
      <c r="F34" s="140" t="s">
        <v>44</v>
      </c>
      <c r="G34" s="140"/>
      <c r="H34" s="487"/>
      <c r="I34" s="487"/>
      <c r="J34" s="487"/>
      <c r="K34" s="487"/>
      <c r="L34" s="479"/>
    </row>
    <row r="35" spans="1:12" ht="12.75">
      <c r="A35" s="136" t="s">
        <v>155</v>
      </c>
      <c r="B35" s="137" t="s">
        <v>184</v>
      </c>
      <c r="C35" s="137" t="s">
        <v>154</v>
      </c>
      <c r="D35" s="137">
        <v>0</v>
      </c>
      <c r="E35" s="137">
        <v>0</v>
      </c>
      <c r="F35" s="137">
        <v>0</v>
      </c>
      <c r="G35" s="137">
        <v>0</v>
      </c>
      <c r="H35" s="189">
        <v>0</v>
      </c>
      <c r="I35" s="189">
        <v>0</v>
      </c>
      <c r="J35" s="189">
        <v>0</v>
      </c>
      <c r="K35" s="137">
        <v>0</v>
      </c>
      <c r="L35" s="138"/>
    </row>
    <row r="36" spans="1:12" ht="12.75">
      <c r="A36" s="130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2"/>
    </row>
    <row r="37" spans="1:12" ht="12.75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2"/>
    </row>
    <row r="38" spans="1:12" ht="13.5" thickBot="1">
      <c r="A38" s="133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5"/>
    </row>
    <row r="39" ht="12.75">
      <c r="A39" s="271"/>
    </row>
    <row r="41" spans="1:9" ht="19.5" customHeight="1">
      <c r="A41" s="461" t="s">
        <v>24</v>
      </c>
      <c r="B41" s="472"/>
      <c r="C41" s="264" t="s">
        <v>9</v>
      </c>
      <c r="D41" s="386" t="s">
        <v>189</v>
      </c>
      <c r="E41" s="387"/>
      <c r="F41" s="496" t="s">
        <v>25</v>
      </c>
      <c r="G41" s="264" t="s">
        <v>9</v>
      </c>
      <c r="H41" s="386" t="s">
        <v>296</v>
      </c>
      <c r="I41" s="387"/>
    </row>
    <row r="42" spans="1:9" ht="19.5" customHeight="1">
      <c r="A42" s="462"/>
      <c r="B42" s="474"/>
      <c r="C42" s="264" t="s">
        <v>26</v>
      </c>
      <c r="D42" s="386"/>
      <c r="E42" s="387"/>
      <c r="F42" s="497"/>
      <c r="G42" s="264" t="s">
        <v>26</v>
      </c>
      <c r="H42" s="386"/>
      <c r="I42" s="387"/>
    </row>
    <row r="43" spans="1:9" ht="19.5" customHeight="1">
      <c r="A43" s="463"/>
      <c r="B43" s="476"/>
      <c r="C43" s="264" t="s">
        <v>27</v>
      </c>
      <c r="D43" s="386" t="s">
        <v>201</v>
      </c>
      <c r="E43" s="387"/>
      <c r="F43" s="498"/>
      <c r="G43" s="264" t="s">
        <v>27</v>
      </c>
      <c r="H43" s="386"/>
      <c r="I43" s="387"/>
    </row>
  </sheetData>
  <sheetProtection/>
  <mergeCells count="25">
    <mergeCell ref="M18:P18"/>
    <mergeCell ref="N16:P16"/>
    <mergeCell ref="A41:B43"/>
    <mergeCell ref="D41:E41"/>
    <mergeCell ref="F41:F43"/>
    <mergeCell ref="H41:I41"/>
    <mergeCell ref="D42:E42"/>
    <mergeCell ref="H42:I42"/>
    <mergeCell ref="D43:E43"/>
    <mergeCell ref="H43:I43"/>
    <mergeCell ref="A6:A8"/>
    <mergeCell ref="A32:A34"/>
    <mergeCell ref="B32:B34"/>
    <mergeCell ref="H32:H34"/>
    <mergeCell ref="I32:I34"/>
    <mergeCell ref="J32:J34"/>
    <mergeCell ref="L32:L34"/>
    <mergeCell ref="K6:K8"/>
    <mergeCell ref="F7:F8"/>
    <mergeCell ref="K32:K34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2018-05-28T11:10:00Z</cp:lastPrinted>
  <dcterms:created xsi:type="dcterms:W3CDTF">2006-01-12T07:01:41Z</dcterms:created>
  <dcterms:modified xsi:type="dcterms:W3CDTF">2018-06-08T11:19:40Z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